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https://myoffice.accenture.com/personal/biani_noubissi_accenture_com/Documents/Documents/"/>
    </mc:Choice>
  </mc:AlternateContent>
  <xr:revisionPtr revIDLastSave="95" documentId="8_{F9AC0597-864B-4475-96CD-F5D1C548459C}" xr6:coauthVersionLast="47" xr6:coauthVersionMax="47" xr10:uidLastSave="{EFCCEDB6-B794-4459-8431-FB406104165B}"/>
  <bookViews>
    <workbookView xWindow="-110" yWindow="-110" windowWidth="22780" windowHeight="14540" firstSheet="12" activeTab="18" xr2:uid="{885C7945-4A4C-4837-BF45-071E71F0D568}"/>
  </bookViews>
  <sheets>
    <sheet name="Instructions" sheetId="66" r:id="rId1"/>
    <sheet name="Budget &gt;&gt;" sheetId="11" r:id="rId2"/>
    <sheet name="Profit &amp; Loss Statement" sheetId="17" r:id="rId3"/>
    <sheet name="Non-Core Business Profit &amp; Loss" sheetId="75" r:id="rId4"/>
    <sheet name="KPIs &gt;&gt;" sheetId="76" r:id="rId5"/>
    <sheet name="Product Mix Insights" sheetId="49" r:id="rId6"/>
    <sheet name="Unit Economic Insights" sheetId="26" r:id="rId7"/>
    <sheet name="Product Revenue &gt;&gt;" sheetId="48" r:id="rId8"/>
    <sheet name="Revenue - P&amp;L Input" sheetId="16" r:id="rId9"/>
    <sheet name="Pricing" sheetId="5" r:id="rId10"/>
    <sheet name="Production Forecast" sheetId="8" r:id="rId11"/>
    <sheet name="Direct Costs &gt;&gt;" sheetId="57" r:id="rId12"/>
    <sheet name="Direct Costs - P&amp;L Input" sheetId="30" r:id="rId13"/>
    <sheet name="Cost Changes" sheetId="65" r:id="rId14"/>
    <sheet name="Cost Profiles &gt;" sheetId="46" r:id="rId15"/>
    <sheet name="Product A (Example)" sheetId="77" r:id="rId16"/>
    <sheet name="Product B" sheetId="78" r:id="rId17"/>
    <sheet name="Product C" sheetId="79" r:id="rId18"/>
    <sheet name="Product D" sheetId="70" r:id="rId19"/>
    <sheet name="Data &gt;&gt;" sheetId="29" r:id="rId20"/>
    <sheet name="MASTER Product Listing" sheetId="64" r:id="rId21"/>
  </sheets>
  <externalReferences>
    <externalReference r:id="rId22"/>
  </externalReferences>
  <definedNames>
    <definedName name="CIQWBGuid" hidden="1">"44046616-6383-4bbd-898e-7551ac6de3a2"</definedName>
    <definedName name="IQ_ADDIN" hidden="1">"AUTO"</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44452.6773263888</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start_day">'[1]1'!$AD$24</definedName>
  </definedNames>
  <calcPr calcId="191029"/>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J11" i="17" l="1"/>
  <c r="BI11" i="17"/>
  <c r="E41" i="79"/>
  <c r="D41" i="79"/>
  <c r="C41" i="79"/>
  <c r="C16" i="79" s="1"/>
  <c r="D16" i="79" s="1"/>
  <c r="C18" i="79"/>
  <c r="D18" i="79" s="1"/>
  <c r="C17" i="79"/>
  <c r="D17" i="79" s="1"/>
  <c r="C13" i="79"/>
  <c r="B12" i="79"/>
  <c r="E41" i="78"/>
  <c r="D41" i="78"/>
  <c r="C41" i="78"/>
  <c r="F41" i="78" s="1"/>
  <c r="C18" i="78"/>
  <c r="D18" i="78" s="1"/>
  <c r="C17" i="78"/>
  <c r="D17" i="78" s="1"/>
  <c r="C16" i="78"/>
  <c r="D16" i="78" s="1"/>
  <c r="C13" i="78"/>
  <c r="B12" i="78"/>
  <c r="E41" i="77"/>
  <c r="C18" i="77" s="1"/>
  <c r="D41" i="77"/>
  <c r="C17" i="77" s="1"/>
  <c r="C41" i="77"/>
  <c r="C16" i="77" s="1"/>
  <c r="C13" i="77"/>
  <c r="B12" i="77"/>
  <c r="E15" i="17"/>
  <c r="D10" i="26"/>
  <c r="R15" i="75"/>
  <c r="Q15" i="75"/>
  <c r="P15" i="75"/>
  <c r="O15" i="75"/>
  <c r="N15" i="75"/>
  <c r="M15" i="75"/>
  <c r="L15" i="75"/>
  <c r="K15" i="75"/>
  <c r="J15" i="75"/>
  <c r="I15" i="75"/>
  <c r="H15" i="75"/>
  <c r="G15" i="75"/>
  <c r="F15" i="75"/>
  <c r="E15" i="75"/>
  <c r="D15" i="75"/>
  <c r="AD47" i="17"/>
  <c r="AC47" i="17"/>
  <c r="AB47" i="17"/>
  <c r="AA47" i="17"/>
  <c r="Z47" i="17"/>
  <c r="Y47" i="17"/>
  <c r="X47" i="17"/>
  <c r="W47" i="17"/>
  <c r="V47" i="17"/>
  <c r="U47" i="17"/>
  <c r="T47" i="17"/>
  <c r="S47" i="17"/>
  <c r="Q47" i="17"/>
  <c r="P47" i="17"/>
  <c r="O47" i="17"/>
  <c r="N47" i="17"/>
  <c r="M47" i="17"/>
  <c r="L47" i="17"/>
  <c r="K47" i="17"/>
  <c r="J47" i="17"/>
  <c r="I47" i="17"/>
  <c r="H47" i="17"/>
  <c r="G47" i="17"/>
  <c r="F47" i="17"/>
  <c r="AD32" i="17"/>
  <c r="AC32" i="17"/>
  <c r="AB32" i="17"/>
  <c r="AA32" i="17"/>
  <c r="Z32" i="17"/>
  <c r="Y32" i="17"/>
  <c r="X32" i="17"/>
  <c r="W32" i="17"/>
  <c r="V32" i="17"/>
  <c r="U32" i="17"/>
  <c r="T32" i="17"/>
  <c r="S32" i="17"/>
  <c r="Q32" i="17"/>
  <c r="P32" i="17"/>
  <c r="O32" i="17"/>
  <c r="N32" i="17"/>
  <c r="M32" i="17"/>
  <c r="L32" i="17"/>
  <c r="K32" i="17"/>
  <c r="J32" i="17"/>
  <c r="I32" i="17"/>
  <c r="H32" i="17"/>
  <c r="G32" i="17"/>
  <c r="F32" i="17"/>
  <c r="AD21" i="17"/>
  <c r="AC21" i="17"/>
  <c r="AC34" i="17" s="1"/>
  <c r="AB21" i="17"/>
  <c r="AA21" i="17"/>
  <c r="AA34" i="17" s="1"/>
  <c r="Z21" i="17"/>
  <c r="Z34" i="17" s="1"/>
  <c r="Y21" i="17"/>
  <c r="Y34" i="17" s="1"/>
  <c r="X21" i="17"/>
  <c r="W21" i="17"/>
  <c r="V21" i="17"/>
  <c r="U21" i="17"/>
  <c r="T21" i="17"/>
  <c r="S21" i="17"/>
  <c r="Q21" i="17"/>
  <c r="P21" i="17"/>
  <c r="P34" i="17" s="1"/>
  <c r="O21" i="17"/>
  <c r="O34" i="17" s="1"/>
  <c r="N21" i="17"/>
  <c r="N34" i="17" s="1"/>
  <c r="M21" i="17"/>
  <c r="M34" i="17" s="1"/>
  <c r="L21" i="17"/>
  <c r="L34" i="17" s="1"/>
  <c r="K21" i="17"/>
  <c r="K34" i="17" s="1"/>
  <c r="J21" i="17"/>
  <c r="I21" i="17"/>
  <c r="H21" i="17"/>
  <c r="G21" i="17"/>
  <c r="G34" i="17" s="1"/>
  <c r="F21" i="17"/>
  <c r="AD15" i="17"/>
  <c r="AC15" i="17"/>
  <c r="AB15" i="17"/>
  <c r="AA15" i="17"/>
  <c r="Z15" i="17"/>
  <c r="Y15" i="17"/>
  <c r="X15" i="17"/>
  <c r="W15" i="17"/>
  <c r="V15" i="17"/>
  <c r="U15" i="17"/>
  <c r="T15" i="17"/>
  <c r="S15" i="17"/>
  <c r="Q15" i="17"/>
  <c r="P15" i="17"/>
  <c r="O15" i="17"/>
  <c r="N15" i="17"/>
  <c r="M15" i="17"/>
  <c r="L15" i="17"/>
  <c r="K15" i="17"/>
  <c r="J15" i="17"/>
  <c r="I15" i="17"/>
  <c r="H15" i="17"/>
  <c r="G15" i="17"/>
  <c r="F15" i="17"/>
  <c r="R56" i="17"/>
  <c r="R52" i="17"/>
  <c r="R51" i="17"/>
  <c r="R46" i="17"/>
  <c r="R45" i="17"/>
  <c r="R44" i="17"/>
  <c r="R43" i="17"/>
  <c r="R42" i="17"/>
  <c r="R41" i="17"/>
  <c r="R40" i="17"/>
  <c r="R39" i="17"/>
  <c r="R31" i="17"/>
  <c r="R30" i="17"/>
  <c r="R29" i="17"/>
  <c r="R28" i="17"/>
  <c r="R27" i="17"/>
  <c r="R26" i="17"/>
  <c r="R25" i="17"/>
  <c r="R24" i="17"/>
  <c r="R20" i="17"/>
  <c r="R19" i="17"/>
  <c r="R14" i="17"/>
  <c r="R13" i="17"/>
  <c r="R12" i="17"/>
  <c r="K59" i="75"/>
  <c r="L59" i="75" s="1"/>
  <c r="K58" i="75"/>
  <c r="L58" i="75" s="1"/>
  <c r="K57" i="75"/>
  <c r="L57" i="75" s="1"/>
  <c r="K56" i="75"/>
  <c r="L56" i="75" s="1"/>
  <c r="K55" i="75"/>
  <c r="L55" i="75" s="1"/>
  <c r="K54" i="75"/>
  <c r="L54" i="75" s="1"/>
  <c r="K53" i="75"/>
  <c r="L53" i="75" s="1"/>
  <c r="K52" i="75"/>
  <c r="L52" i="75" s="1"/>
  <c r="K51" i="75"/>
  <c r="L51" i="75" s="1"/>
  <c r="K50" i="75"/>
  <c r="L50" i="75" s="1"/>
  <c r="K49" i="75"/>
  <c r="L49" i="75" s="1"/>
  <c r="K48" i="75"/>
  <c r="L48" i="75" s="1"/>
  <c r="K47" i="75"/>
  <c r="L47" i="75" s="1"/>
  <c r="K46" i="75"/>
  <c r="L46" i="75" s="1"/>
  <c r="K45" i="75"/>
  <c r="L45" i="75" s="1"/>
  <c r="K44" i="75"/>
  <c r="L44" i="75" s="1"/>
  <c r="K43" i="75"/>
  <c r="L43" i="75" s="1"/>
  <c r="K42" i="75"/>
  <c r="L42" i="75" s="1"/>
  <c r="K41" i="75"/>
  <c r="L41" i="75" s="1"/>
  <c r="K40" i="75"/>
  <c r="L40" i="75" s="1"/>
  <c r="K39" i="75"/>
  <c r="L39" i="75" s="1"/>
  <c r="K38" i="75"/>
  <c r="L38" i="75" s="1"/>
  <c r="K37" i="75"/>
  <c r="L37" i="75" s="1"/>
  <c r="K36" i="75"/>
  <c r="L36" i="75" s="1"/>
  <c r="K35" i="75"/>
  <c r="L35" i="75" s="1"/>
  <c r="K34" i="75"/>
  <c r="L34" i="75" s="1"/>
  <c r="K33" i="75"/>
  <c r="L33" i="75" s="1"/>
  <c r="K32" i="75"/>
  <c r="L32" i="75" s="1"/>
  <c r="K31" i="75"/>
  <c r="L31" i="75" s="1"/>
  <c r="K30" i="75"/>
  <c r="L30" i="75" s="1"/>
  <c r="K29" i="75"/>
  <c r="L29" i="75" s="1"/>
  <c r="K28" i="75"/>
  <c r="L28" i="75" s="1"/>
  <c r="K27" i="75"/>
  <c r="L27" i="75" s="1"/>
  <c r="K26" i="75"/>
  <c r="L26" i="75" s="1"/>
  <c r="K25" i="75"/>
  <c r="L25" i="75" s="1"/>
  <c r="K24" i="75"/>
  <c r="L24" i="75" s="1"/>
  <c r="R14" i="75"/>
  <c r="Q14" i="75"/>
  <c r="P14" i="75"/>
  <c r="O14" i="75"/>
  <c r="N14" i="75"/>
  <c r="M14" i="75"/>
  <c r="L14" i="75"/>
  <c r="K14" i="75"/>
  <c r="J14" i="75"/>
  <c r="I14" i="75"/>
  <c r="H14" i="75"/>
  <c r="G14" i="75"/>
  <c r="F14" i="75"/>
  <c r="E14" i="75"/>
  <c r="R11" i="75"/>
  <c r="Q11" i="75"/>
  <c r="P11" i="75"/>
  <c r="O11" i="75"/>
  <c r="N11" i="75"/>
  <c r="M11" i="75"/>
  <c r="L11" i="75"/>
  <c r="K11" i="75"/>
  <c r="J11" i="75"/>
  <c r="I11" i="75"/>
  <c r="H11" i="75"/>
  <c r="G11" i="75"/>
  <c r="F11" i="75"/>
  <c r="E11" i="75"/>
  <c r="D14" i="75"/>
  <c r="D11" i="75"/>
  <c r="K23" i="75"/>
  <c r="L23" i="75" s="1"/>
  <c r="D18" i="77" l="1"/>
  <c r="D17" i="77"/>
  <c r="D16" i="77"/>
  <c r="F41" i="79"/>
  <c r="D43" i="79" s="1"/>
  <c r="C43" i="79"/>
  <c r="D43" i="78"/>
  <c r="C43" i="78"/>
  <c r="E43" i="78"/>
  <c r="F41" i="77"/>
  <c r="D43" i="77" s="1"/>
  <c r="K36" i="17"/>
  <c r="K49" i="17" s="1"/>
  <c r="K54" i="17" s="1"/>
  <c r="K58" i="17" s="1"/>
  <c r="X34" i="17"/>
  <c r="X36" i="17" s="1"/>
  <c r="X49" i="17" s="1"/>
  <c r="X54" i="17" s="1"/>
  <c r="X58" i="17" s="1"/>
  <c r="F34" i="17"/>
  <c r="F36" i="17" s="1"/>
  <c r="F49" i="17" s="1"/>
  <c r="F54" i="17" s="1"/>
  <c r="F58" i="17" s="1"/>
  <c r="S34" i="17"/>
  <c r="S36" i="17" s="1"/>
  <c r="S49" i="17" s="1"/>
  <c r="S54" i="17" s="1"/>
  <c r="S58" i="17" s="1"/>
  <c r="J34" i="17"/>
  <c r="J36" i="17" s="1"/>
  <c r="J49" i="17" s="1"/>
  <c r="J54" i="17" s="1"/>
  <c r="J58" i="17" s="1"/>
  <c r="W34" i="17"/>
  <c r="W36" i="17" s="1"/>
  <c r="W49" i="17" s="1"/>
  <c r="W54" i="17" s="1"/>
  <c r="W58" i="17" s="1"/>
  <c r="R47" i="17"/>
  <c r="Z36" i="17"/>
  <c r="Z49" i="17" s="1"/>
  <c r="Z54" i="17" s="1"/>
  <c r="Z58" i="17" s="1"/>
  <c r="R32" i="17"/>
  <c r="P36" i="17"/>
  <c r="P49" i="17" s="1"/>
  <c r="P54" i="17" s="1"/>
  <c r="P58" i="17" s="1"/>
  <c r="AC36" i="17"/>
  <c r="AC49" i="17" s="1"/>
  <c r="AC54" i="17" s="1"/>
  <c r="AC58" i="17" s="1"/>
  <c r="Q34" i="17"/>
  <c r="Q36" i="17" s="1"/>
  <c r="Q49" i="17" s="1"/>
  <c r="Q54" i="17" s="1"/>
  <c r="Q58" i="17" s="1"/>
  <c r="AD34" i="17"/>
  <c r="AD36" i="17" s="1"/>
  <c r="AD49" i="17" s="1"/>
  <c r="AD54" i="17" s="1"/>
  <c r="AD58" i="17" s="1"/>
  <c r="Y36" i="17"/>
  <c r="Y49" i="17" s="1"/>
  <c r="Y54" i="17" s="1"/>
  <c r="Y58" i="17" s="1"/>
  <c r="M36" i="17"/>
  <c r="M49" i="17" s="1"/>
  <c r="M54" i="17" s="1"/>
  <c r="M58" i="17" s="1"/>
  <c r="N36" i="17"/>
  <c r="N49" i="17" s="1"/>
  <c r="N54" i="17" s="1"/>
  <c r="N58" i="17" s="1"/>
  <c r="AA36" i="17"/>
  <c r="AA49" i="17" s="1"/>
  <c r="AA54" i="17" s="1"/>
  <c r="AA58" i="17" s="1"/>
  <c r="O36" i="17"/>
  <c r="O49" i="17" s="1"/>
  <c r="O54" i="17" s="1"/>
  <c r="O58" i="17" s="1"/>
  <c r="AB34" i="17"/>
  <c r="AB36" i="17" s="1"/>
  <c r="AB49" i="17" s="1"/>
  <c r="AB54" i="17" s="1"/>
  <c r="AB58" i="17" s="1"/>
  <c r="L36" i="17"/>
  <c r="L49" i="17" s="1"/>
  <c r="L54" i="17" s="1"/>
  <c r="L58" i="17" s="1"/>
  <c r="G36" i="17"/>
  <c r="G49" i="17" s="1"/>
  <c r="G54" i="17" s="1"/>
  <c r="G58" i="17" s="1"/>
  <c r="T34" i="17"/>
  <c r="T36" i="17" s="1"/>
  <c r="T49" i="17" s="1"/>
  <c r="T54" i="17" s="1"/>
  <c r="T58" i="17" s="1"/>
  <c r="V34" i="17"/>
  <c r="V36" i="17" s="1"/>
  <c r="V49" i="17" s="1"/>
  <c r="V54" i="17" s="1"/>
  <c r="V58" i="17" s="1"/>
  <c r="H34" i="17"/>
  <c r="H36" i="17" s="1"/>
  <c r="H49" i="17" s="1"/>
  <c r="H54" i="17" s="1"/>
  <c r="H58" i="17" s="1"/>
  <c r="U34" i="17"/>
  <c r="U36" i="17" s="1"/>
  <c r="U49" i="17" s="1"/>
  <c r="U54" i="17" s="1"/>
  <c r="U58" i="17" s="1"/>
  <c r="I34" i="17"/>
  <c r="I36" i="17" s="1"/>
  <c r="I49" i="17" s="1"/>
  <c r="I54" i="17" s="1"/>
  <c r="I58" i="17" s="1"/>
  <c r="R21" i="17"/>
  <c r="D16" i="75"/>
  <c r="D18" i="75" s="1"/>
  <c r="O16" i="75"/>
  <c r="O18" i="75" s="1"/>
  <c r="N16" i="75"/>
  <c r="N18" i="75" s="1"/>
  <c r="G16" i="75"/>
  <c r="G18" i="75" s="1"/>
  <c r="F16" i="75"/>
  <c r="F18" i="75" s="1"/>
  <c r="H16" i="75"/>
  <c r="H18" i="75" s="1"/>
  <c r="P16" i="75"/>
  <c r="P18" i="75" s="1"/>
  <c r="I16" i="75"/>
  <c r="I18" i="75" s="1"/>
  <c r="Q16" i="75"/>
  <c r="Q18" i="75" s="1"/>
  <c r="J16" i="75"/>
  <c r="J18" i="75" s="1"/>
  <c r="R16" i="75"/>
  <c r="R18" i="75" s="1"/>
  <c r="K16" i="75"/>
  <c r="K18" i="75" s="1"/>
  <c r="L16" i="75"/>
  <c r="L18" i="75" s="1"/>
  <c r="M16" i="75"/>
  <c r="M18" i="75" s="1"/>
  <c r="E16" i="75"/>
  <c r="E18" i="75" s="1"/>
  <c r="S11" i="75"/>
  <c r="E43" i="79" l="1"/>
  <c r="E43" i="77"/>
  <c r="C43" i="77"/>
  <c r="R34" i="17"/>
  <c r="AA11" i="75" l="1"/>
  <c r="AF11" i="75"/>
  <c r="AD11" i="75"/>
  <c r="Z11" i="75" l="1"/>
  <c r="U11" i="75"/>
  <c r="AH11" i="75"/>
  <c r="AC11" i="75"/>
  <c r="X11" i="75"/>
  <c r="W11" i="75"/>
  <c r="AI11" i="75"/>
  <c r="AB11" i="75"/>
  <c r="Y11" i="75"/>
  <c r="AG11" i="75"/>
  <c r="AE11" i="75"/>
  <c r="V11" i="75"/>
  <c r="AJ11" i="75" l="1"/>
  <c r="B62" i="30" l="1"/>
  <c r="C62" i="30"/>
  <c r="D62" i="30"/>
  <c r="B63" i="30"/>
  <c r="C63" i="30"/>
  <c r="D63" i="30"/>
  <c r="B64" i="30"/>
  <c r="C64" i="30"/>
  <c r="D64" i="30"/>
  <c r="B65" i="30"/>
  <c r="C65" i="30"/>
  <c r="D65" i="30"/>
  <c r="B66" i="30"/>
  <c r="C66" i="30"/>
  <c r="D66" i="30"/>
  <c r="B67" i="30"/>
  <c r="C67" i="30"/>
  <c r="D67" i="30"/>
  <c r="B68" i="30"/>
  <c r="C68" i="30"/>
  <c r="D68" i="30"/>
  <c r="B69" i="30"/>
  <c r="C69" i="30"/>
  <c r="D69" i="30"/>
  <c r="B70" i="30"/>
  <c r="C70" i="30"/>
  <c r="D70" i="30"/>
  <c r="B71" i="30"/>
  <c r="C71" i="30"/>
  <c r="D71" i="30"/>
  <c r="B40" i="30"/>
  <c r="C40" i="30"/>
  <c r="D40" i="30"/>
  <c r="B41" i="30"/>
  <c r="C41" i="30"/>
  <c r="D41" i="30"/>
  <c r="B42" i="30"/>
  <c r="C42" i="30"/>
  <c r="D42" i="30"/>
  <c r="B43" i="30"/>
  <c r="C43" i="30"/>
  <c r="D43" i="30"/>
  <c r="B44" i="30"/>
  <c r="C44" i="30"/>
  <c r="D44" i="30"/>
  <c r="B45" i="30"/>
  <c r="C45" i="30"/>
  <c r="D45" i="30"/>
  <c r="B46" i="30"/>
  <c r="C46" i="30"/>
  <c r="D46" i="30"/>
  <c r="B47" i="30"/>
  <c r="C47" i="30"/>
  <c r="D47" i="30"/>
  <c r="B48" i="30"/>
  <c r="C48" i="30"/>
  <c r="D48" i="30"/>
  <c r="B49" i="30"/>
  <c r="C49" i="30"/>
  <c r="D49" i="30"/>
  <c r="B18" i="30"/>
  <c r="C18" i="30"/>
  <c r="D18" i="30"/>
  <c r="B19" i="30"/>
  <c r="C19" i="30"/>
  <c r="D19" i="30"/>
  <c r="B20" i="30"/>
  <c r="C20" i="30"/>
  <c r="D20" i="30"/>
  <c r="B21" i="30"/>
  <c r="C21" i="30"/>
  <c r="D21" i="30"/>
  <c r="B22" i="30"/>
  <c r="C22" i="30"/>
  <c r="D22" i="30"/>
  <c r="B23" i="30"/>
  <c r="C23" i="30"/>
  <c r="D23" i="30"/>
  <c r="B24" i="30"/>
  <c r="C24" i="30"/>
  <c r="D24" i="30"/>
  <c r="B25" i="30"/>
  <c r="C25" i="30"/>
  <c r="D25" i="30"/>
  <c r="B26" i="30"/>
  <c r="C26" i="30"/>
  <c r="D26" i="30"/>
  <c r="B27" i="30"/>
  <c r="C27" i="30"/>
  <c r="D27" i="30"/>
  <c r="T28" i="8"/>
  <c r="S28" i="8"/>
  <c r="R28" i="8"/>
  <c r="Q28" i="8"/>
  <c r="P28" i="8"/>
  <c r="O28" i="8"/>
  <c r="N28" i="8"/>
  <c r="M28" i="8"/>
  <c r="L28" i="8"/>
  <c r="K28" i="8"/>
  <c r="J28" i="8"/>
  <c r="I28" i="8"/>
  <c r="H28" i="8"/>
  <c r="G28" i="8"/>
  <c r="F28" i="8"/>
  <c r="B18" i="8"/>
  <c r="C18" i="8"/>
  <c r="D18" i="8"/>
  <c r="U18" i="8"/>
  <c r="B19" i="8"/>
  <c r="C19" i="8"/>
  <c r="D19" i="8"/>
  <c r="U19" i="8"/>
  <c r="B20" i="8"/>
  <c r="C20" i="8"/>
  <c r="D20" i="8"/>
  <c r="U20" i="8"/>
  <c r="B21" i="8"/>
  <c r="C21" i="8"/>
  <c r="D21" i="8"/>
  <c r="U21" i="8"/>
  <c r="B22" i="8"/>
  <c r="C22" i="8"/>
  <c r="D22" i="8"/>
  <c r="U22" i="8"/>
  <c r="B23" i="8"/>
  <c r="C23" i="8"/>
  <c r="D23" i="8"/>
  <c r="U23" i="8"/>
  <c r="B24" i="8"/>
  <c r="C24" i="8"/>
  <c r="D24" i="8"/>
  <c r="U24" i="8"/>
  <c r="B25" i="8"/>
  <c r="C25" i="8"/>
  <c r="D25" i="8"/>
  <c r="U25" i="8"/>
  <c r="B26" i="8"/>
  <c r="C26" i="8"/>
  <c r="D26" i="8"/>
  <c r="U26" i="8"/>
  <c r="B27" i="8"/>
  <c r="C27" i="8"/>
  <c r="D27" i="8"/>
  <c r="U27" i="8"/>
  <c r="B19" i="5"/>
  <c r="C19" i="5"/>
  <c r="D19" i="5"/>
  <c r="I19" i="5"/>
  <c r="B20" i="5"/>
  <c r="C20" i="5"/>
  <c r="D20" i="5"/>
  <c r="I20" i="5"/>
  <c r="B21" i="5"/>
  <c r="C21" i="5"/>
  <c r="D21" i="5"/>
  <c r="I21" i="5"/>
  <c r="B22" i="5"/>
  <c r="C22" i="5"/>
  <c r="D22" i="5"/>
  <c r="I22" i="5"/>
  <c r="B23" i="5"/>
  <c r="C23" i="5"/>
  <c r="D23" i="5"/>
  <c r="I23" i="5"/>
  <c r="B24" i="5"/>
  <c r="C24" i="5"/>
  <c r="D24" i="5"/>
  <c r="I24" i="5"/>
  <c r="B25" i="5"/>
  <c r="C25" i="5"/>
  <c r="D25" i="5"/>
  <c r="I25" i="5"/>
  <c r="B26" i="5"/>
  <c r="C26" i="5"/>
  <c r="D26" i="5"/>
  <c r="I26" i="5"/>
  <c r="B27" i="5"/>
  <c r="C27" i="5"/>
  <c r="D27" i="5"/>
  <c r="I27" i="5"/>
  <c r="B28" i="5"/>
  <c r="C28" i="5"/>
  <c r="D28" i="5"/>
  <c r="I28" i="5"/>
  <c r="B18" i="16"/>
  <c r="C18" i="16"/>
  <c r="D18" i="16"/>
  <c r="B19" i="16"/>
  <c r="C19" i="16"/>
  <c r="D19" i="16"/>
  <c r="B20" i="16"/>
  <c r="C20" i="16"/>
  <c r="D20" i="16"/>
  <c r="B21" i="16"/>
  <c r="C21" i="16"/>
  <c r="D21" i="16"/>
  <c r="B22" i="16"/>
  <c r="C22" i="16"/>
  <c r="D22" i="16"/>
  <c r="B23" i="16"/>
  <c r="C23" i="16"/>
  <c r="D23" i="16"/>
  <c r="B24" i="16"/>
  <c r="C24" i="16"/>
  <c r="D24" i="16"/>
  <c r="B25" i="16"/>
  <c r="C25" i="16"/>
  <c r="D25" i="16"/>
  <c r="B26" i="16"/>
  <c r="C26" i="16"/>
  <c r="D26" i="16"/>
  <c r="B27" i="16"/>
  <c r="C27" i="16"/>
  <c r="D27" i="16"/>
  <c r="B18" i="26"/>
  <c r="C18" i="26"/>
  <c r="D18" i="26"/>
  <c r="B19" i="26"/>
  <c r="C19" i="26"/>
  <c r="D19" i="26"/>
  <c r="B20" i="26"/>
  <c r="C20" i="26"/>
  <c r="D20" i="26"/>
  <c r="B21" i="26"/>
  <c r="C21" i="26"/>
  <c r="D21" i="26"/>
  <c r="B22" i="26"/>
  <c r="C22" i="26"/>
  <c r="D22" i="26"/>
  <c r="B23" i="26"/>
  <c r="C23" i="26"/>
  <c r="D23" i="26"/>
  <c r="B24" i="26"/>
  <c r="C24" i="26"/>
  <c r="D24" i="26"/>
  <c r="B25" i="26"/>
  <c r="C25" i="26"/>
  <c r="D25" i="26"/>
  <c r="B26" i="26"/>
  <c r="C26" i="26"/>
  <c r="D26" i="26"/>
  <c r="B27" i="26"/>
  <c r="C27" i="26"/>
  <c r="D27" i="26"/>
  <c r="D27" i="49"/>
  <c r="C27" i="49"/>
  <c r="B27" i="49"/>
  <c r="D26" i="49"/>
  <c r="C26" i="49"/>
  <c r="B26" i="49"/>
  <c r="D25" i="49"/>
  <c r="C25" i="49"/>
  <c r="B25" i="49"/>
  <c r="D24" i="49"/>
  <c r="C24" i="49"/>
  <c r="B24" i="49"/>
  <c r="D23" i="49"/>
  <c r="C23" i="49"/>
  <c r="B23" i="49"/>
  <c r="D22" i="49"/>
  <c r="C22" i="49"/>
  <c r="B22" i="49"/>
  <c r="D21" i="49"/>
  <c r="C21" i="49"/>
  <c r="B21" i="49"/>
  <c r="D20" i="49"/>
  <c r="C20" i="49"/>
  <c r="B20" i="49"/>
  <c r="D19" i="49"/>
  <c r="C19" i="49"/>
  <c r="B19" i="49"/>
  <c r="D18" i="49"/>
  <c r="C18" i="49"/>
  <c r="B18" i="49"/>
  <c r="E41" i="70"/>
  <c r="D41" i="70"/>
  <c r="C17" i="70" s="1"/>
  <c r="C41" i="70"/>
  <c r="C13" i="70"/>
  <c r="B12" i="70"/>
  <c r="H27" i="26" a="1"/>
  <c r="F23" i="26" a="1"/>
  <c r="F22" i="26" a="1"/>
  <c r="F26" i="26" a="1"/>
  <c r="G21" i="26" a="1"/>
  <c r="F18" i="26" a="1"/>
  <c r="F24" i="26" a="1"/>
  <c r="H20" i="26" a="1"/>
  <c r="G20" i="26" a="1"/>
  <c r="F19" i="26" a="1"/>
  <c r="G19" i="26" a="1"/>
  <c r="H22" i="26" a="1"/>
  <c r="G24" i="26" a="1"/>
  <c r="G22" i="26" a="1"/>
  <c r="F27" i="26" a="1"/>
  <c r="H21" i="26" a="1"/>
  <c r="H26" i="26" a="1"/>
  <c r="G25" i="26" a="1"/>
  <c r="F21" i="26" a="1"/>
  <c r="G18" i="26" a="1"/>
  <c r="H23" i="26" a="1"/>
  <c r="G26" i="26" a="1"/>
  <c r="G23" i="26" a="1"/>
  <c r="H25" i="26" a="1"/>
  <c r="G27" i="26" a="1"/>
  <c r="H18" i="26" a="1"/>
  <c r="H19" i="26" a="1"/>
  <c r="F20" i="26" a="1"/>
  <c r="H24" i="26" a="1"/>
  <c r="F25" i="26" a="1"/>
  <c r="H25" i="26" l="1"/>
  <c r="G25" i="26"/>
  <c r="F25" i="26"/>
  <c r="F21" i="26"/>
  <c r="H21" i="26"/>
  <c r="G21" i="26"/>
  <c r="H24" i="26"/>
  <c r="F24" i="26"/>
  <c r="G24" i="26"/>
  <c r="H20" i="26"/>
  <c r="G20" i="26"/>
  <c r="F20" i="26"/>
  <c r="F27" i="26"/>
  <c r="H27" i="26"/>
  <c r="G27" i="26"/>
  <c r="G23" i="26"/>
  <c r="F23" i="26"/>
  <c r="H23" i="26"/>
  <c r="F19" i="26"/>
  <c r="H19" i="26"/>
  <c r="G19" i="26"/>
  <c r="H26" i="26"/>
  <c r="G26" i="26"/>
  <c r="F26" i="26"/>
  <c r="F22" i="26"/>
  <c r="G22" i="26"/>
  <c r="H22" i="26"/>
  <c r="H18" i="26"/>
  <c r="F18" i="26"/>
  <c r="G18" i="26"/>
  <c r="F41" i="70"/>
  <c r="D43" i="70" s="1"/>
  <c r="C16" i="70"/>
  <c r="D16" i="70" s="1"/>
  <c r="D17" i="70"/>
  <c r="C18" i="70"/>
  <c r="D18" i="70" s="1"/>
  <c r="C43" i="70" l="1"/>
  <c r="E43" i="70"/>
  <c r="D17" i="30" l="1"/>
  <c r="C17" i="30"/>
  <c r="B17" i="30"/>
  <c r="D16" i="30"/>
  <c r="C16" i="30"/>
  <c r="B16" i="30"/>
  <c r="D15" i="30"/>
  <c r="C15" i="30"/>
  <c r="B15" i="30"/>
  <c r="D14" i="30"/>
  <c r="C14" i="30"/>
  <c r="B14" i="30"/>
  <c r="D13" i="30"/>
  <c r="C13" i="30"/>
  <c r="B13" i="30"/>
  <c r="D12" i="30"/>
  <c r="C12" i="30"/>
  <c r="B12" i="30"/>
  <c r="D11" i="30"/>
  <c r="C11" i="30"/>
  <c r="B11" i="30"/>
  <c r="D10" i="30"/>
  <c r="C10" i="30"/>
  <c r="B10" i="30"/>
  <c r="D61" i="30"/>
  <c r="C61" i="30"/>
  <c r="B61" i="30"/>
  <c r="D60" i="30"/>
  <c r="C60" i="30"/>
  <c r="B60" i="30"/>
  <c r="D59" i="30"/>
  <c r="C59" i="30"/>
  <c r="B59" i="30"/>
  <c r="D58" i="30"/>
  <c r="C58" i="30"/>
  <c r="B58" i="30"/>
  <c r="D57" i="30"/>
  <c r="C57" i="30"/>
  <c r="B57" i="30"/>
  <c r="D56" i="30"/>
  <c r="C56" i="30"/>
  <c r="B56" i="30"/>
  <c r="D55" i="30"/>
  <c r="C55" i="30"/>
  <c r="B55" i="30"/>
  <c r="D54" i="30"/>
  <c r="C54" i="30"/>
  <c r="B54" i="30"/>
  <c r="D39" i="30"/>
  <c r="C39" i="30"/>
  <c r="B39" i="30"/>
  <c r="D38" i="30"/>
  <c r="C38" i="30"/>
  <c r="B38" i="30"/>
  <c r="D37" i="30"/>
  <c r="C37" i="30"/>
  <c r="B37" i="30"/>
  <c r="D36" i="30"/>
  <c r="C36" i="30"/>
  <c r="B36" i="30"/>
  <c r="D35" i="30"/>
  <c r="C35" i="30"/>
  <c r="B35" i="30"/>
  <c r="D34" i="30"/>
  <c r="C34" i="30"/>
  <c r="B34" i="30"/>
  <c r="D33" i="30"/>
  <c r="C33" i="30"/>
  <c r="B33" i="30"/>
  <c r="D32" i="30"/>
  <c r="C32" i="30"/>
  <c r="B32" i="30"/>
  <c r="D17" i="8"/>
  <c r="C17" i="8"/>
  <c r="B17" i="8"/>
  <c r="D16" i="8"/>
  <c r="C16" i="8"/>
  <c r="B16" i="8"/>
  <c r="D15" i="8"/>
  <c r="C15" i="8"/>
  <c r="B15" i="8"/>
  <c r="D14" i="8"/>
  <c r="C14" i="8"/>
  <c r="B14" i="8"/>
  <c r="D13" i="8"/>
  <c r="C13" i="8"/>
  <c r="B13" i="8"/>
  <c r="D12" i="8"/>
  <c r="C12" i="8"/>
  <c r="B12" i="8"/>
  <c r="D11" i="8"/>
  <c r="C11" i="8"/>
  <c r="B11" i="8"/>
  <c r="D10" i="8"/>
  <c r="C10" i="8"/>
  <c r="B10" i="8"/>
  <c r="D18" i="5"/>
  <c r="C18" i="5"/>
  <c r="B18" i="5"/>
  <c r="D17" i="5"/>
  <c r="C17" i="5"/>
  <c r="B17" i="5"/>
  <c r="D16" i="5"/>
  <c r="C16" i="5"/>
  <c r="B16" i="5"/>
  <c r="D15" i="5"/>
  <c r="C15" i="5"/>
  <c r="B15" i="5"/>
  <c r="D14" i="5"/>
  <c r="C14" i="5"/>
  <c r="B14" i="5"/>
  <c r="D13" i="5"/>
  <c r="C13" i="5"/>
  <c r="B13" i="5"/>
  <c r="D12" i="5"/>
  <c r="C12" i="5"/>
  <c r="B12" i="5"/>
  <c r="D11" i="5"/>
  <c r="C11" i="5"/>
  <c r="B11" i="5"/>
  <c r="D17" i="16"/>
  <c r="C17" i="16"/>
  <c r="B17" i="16"/>
  <c r="D16" i="16"/>
  <c r="C16" i="16"/>
  <c r="B16" i="16"/>
  <c r="D15" i="16"/>
  <c r="C15" i="16"/>
  <c r="B15" i="16"/>
  <c r="D14" i="16"/>
  <c r="C14" i="16"/>
  <c r="B14" i="16"/>
  <c r="D13" i="16"/>
  <c r="C13" i="16"/>
  <c r="B13" i="16"/>
  <c r="D12" i="16"/>
  <c r="C12" i="16"/>
  <c r="B12" i="16"/>
  <c r="D11" i="16"/>
  <c r="C11" i="16"/>
  <c r="B11" i="16"/>
  <c r="D10" i="16"/>
  <c r="C10" i="16"/>
  <c r="B10" i="16"/>
  <c r="D17" i="26"/>
  <c r="C17" i="26"/>
  <c r="B17" i="26"/>
  <c r="D16" i="26"/>
  <c r="C16" i="26"/>
  <c r="B16" i="26"/>
  <c r="D15" i="26"/>
  <c r="C15" i="26"/>
  <c r="B15" i="26"/>
  <c r="D14" i="26"/>
  <c r="C14" i="26"/>
  <c r="B14" i="26"/>
  <c r="D13" i="26"/>
  <c r="C13" i="26"/>
  <c r="B13" i="26"/>
  <c r="D12" i="26"/>
  <c r="C12" i="26"/>
  <c r="B12" i="26"/>
  <c r="D11" i="26"/>
  <c r="C11" i="26"/>
  <c r="B11" i="26"/>
  <c r="C10" i="26"/>
  <c r="B10" i="26"/>
  <c r="D17" i="49"/>
  <c r="C17" i="49"/>
  <c r="B17" i="49"/>
  <c r="D16" i="49"/>
  <c r="C16" i="49"/>
  <c r="B16" i="49"/>
  <c r="D15" i="49"/>
  <c r="C15" i="49"/>
  <c r="B15" i="49"/>
  <c r="D14" i="49"/>
  <c r="C14" i="49"/>
  <c r="B14" i="49"/>
  <c r="D13" i="49"/>
  <c r="C13" i="49"/>
  <c r="B13" i="49"/>
  <c r="D12" i="49"/>
  <c r="C12" i="49"/>
  <c r="B12" i="49"/>
  <c r="D11" i="49"/>
  <c r="C11" i="49"/>
  <c r="B11" i="49"/>
  <c r="D10" i="49"/>
  <c r="C10" i="49"/>
  <c r="B10" i="49"/>
  <c r="F16" i="26" a="1"/>
  <c r="F15" i="26" a="1"/>
  <c r="G16" i="26" a="1"/>
  <c r="G15" i="26" a="1"/>
  <c r="H15" i="26" a="1"/>
  <c r="H17" i="26" a="1"/>
  <c r="F17" i="26" a="1"/>
  <c r="G17" i="26" a="1"/>
  <c r="H16" i="26" a="1"/>
  <c r="F17" i="26" l="1"/>
  <c r="G17" i="26"/>
  <c r="H17" i="26"/>
  <c r="F15" i="26"/>
  <c r="G15" i="26"/>
  <c r="H15" i="26"/>
  <c r="G16" i="26"/>
  <c r="H16" i="26"/>
  <c r="F16" i="26"/>
  <c r="E27" i="26"/>
  <c r="E25" i="26"/>
  <c r="E21" i="26"/>
  <c r="E23" i="26"/>
  <c r="E19" i="26"/>
  <c r="E26" i="26"/>
  <c r="E24" i="26"/>
  <c r="E22" i="26"/>
  <c r="E20" i="26"/>
  <c r="E18" i="26"/>
  <c r="F18" i="49"/>
  <c r="N18" i="49"/>
  <c r="G19" i="49"/>
  <c r="O19" i="49"/>
  <c r="H20" i="49"/>
  <c r="P20" i="49"/>
  <c r="I21" i="49"/>
  <c r="Q21" i="49"/>
  <c r="J22" i="49"/>
  <c r="R22" i="49"/>
  <c r="K23" i="49"/>
  <c r="S23" i="49"/>
  <c r="L24" i="49"/>
  <c r="T24" i="49"/>
  <c r="M25" i="49"/>
  <c r="F26" i="49"/>
  <c r="N26" i="49"/>
  <c r="G27" i="49"/>
  <c r="O27" i="49"/>
  <c r="O20" i="49"/>
  <c r="K24" i="49"/>
  <c r="N27" i="49"/>
  <c r="G18" i="49"/>
  <c r="O18" i="49"/>
  <c r="H19" i="49"/>
  <c r="P19" i="49"/>
  <c r="I20" i="49"/>
  <c r="Q20" i="49"/>
  <c r="J21" i="49"/>
  <c r="R21" i="49"/>
  <c r="K22" i="49"/>
  <c r="S22" i="49"/>
  <c r="L23" i="49"/>
  <c r="T23" i="49"/>
  <c r="M24" i="49"/>
  <c r="F25" i="49"/>
  <c r="N25" i="49"/>
  <c r="G26" i="49"/>
  <c r="O26" i="49"/>
  <c r="H27" i="49"/>
  <c r="P27" i="49"/>
  <c r="H21" i="49"/>
  <c r="R23" i="49"/>
  <c r="F27" i="49"/>
  <c r="H18" i="49"/>
  <c r="P18" i="49"/>
  <c r="I19" i="49"/>
  <c r="Q19" i="49"/>
  <c r="J20" i="49"/>
  <c r="R20" i="49"/>
  <c r="K21" i="49"/>
  <c r="S21" i="49"/>
  <c r="L22" i="49"/>
  <c r="T22" i="49"/>
  <c r="M23" i="49"/>
  <c r="F24" i="49"/>
  <c r="N24" i="49"/>
  <c r="G25" i="49"/>
  <c r="O25" i="49"/>
  <c r="H26" i="49"/>
  <c r="P26" i="49"/>
  <c r="I27" i="49"/>
  <c r="Q27" i="49"/>
  <c r="I18" i="49"/>
  <c r="Q18" i="49"/>
  <c r="J19" i="49"/>
  <c r="R19" i="49"/>
  <c r="K20" i="49"/>
  <c r="S20" i="49"/>
  <c r="L21" i="49"/>
  <c r="T21" i="49"/>
  <c r="M22" i="49"/>
  <c r="F23" i="49"/>
  <c r="N23" i="49"/>
  <c r="G24" i="49"/>
  <c r="O24" i="49"/>
  <c r="H25" i="49"/>
  <c r="P25" i="49"/>
  <c r="I26" i="49"/>
  <c r="Q26" i="49"/>
  <c r="J27" i="49"/>
  <c r="R27" i="49"/>
  <c r="N19" i="49"/>
  <c r="Q22" i="49"/>
  <c r="T25" i="49"/>
  <c r="J18" i="49"/>
  <c r="R18" i="49"/>
  <c r="K19" i="49"/>
  <c r="S19" i="49"/>
  <c r="L20" i="49"/>
  <c r="T20" i="49"/>
  <c r="M21" i="49"/>
  <c r="F22" i="49"/>
  <c r="N22" i="49"/>
  <c r="G23" i="49"/>
  <c r="O23" i="49"/>
  <c r="H24" i="49"/>
  <c r="P24" i="49"/>
  <c r="I25" i="49"/>
  <c r="Q25" i="49"/>
  <c r="J26" i="49"/>
  <c r="R26" i="49"/>
  <c r="K27" i="49"/>
  <c r="S27" i="49"/>
  <c r="M18" i="49"/>
  <c r="P21" i="49"/>
  <c r="S24" i="49"/>
  <c r="K18" i="49"/>
  <c r="S18" i="49"/>
  <c r="L19" i="49"/>
  <c r="T19" i="49"/>
  <c r="M20" i="49"/>
  <c r="F21" i="49"/>
  <c r="N21" i="49"/>
  <c r="G22" i="49"/>
  <c r="O22" i="49"/>
  <c r="H23" i="49"/>
  <c r="P23" i="49"/>
  <c r="I24" i="49"/>
  <c r="Q24" i="49"/>
  <c r="J25" i="49"/>
  <c r="R25" i="49"/>
  <c r="K26" i="49"/>
  <c r="S26" i="49"/>
  <c r="L27" i="49"/>
  <c r="T27" i="49"/>
  <c r="F19" i="49"/>
  <c r="I22" i="49"/>
  <c r="L25" i="49"/>
  <c r="L18" i="49"/>
  <c r="T18" i="49"/>
  <c r="M19" i="49"/>
  <c r="F20" i="49"/>
  <c r="N20" i="49"/>
  <c r="G21" i="49"/>
  <c r="O21" i="49"/>
  <c r="H22" i="49"/>
  <c r="P22" i="49"/>
  <c r="I23" i="49"/>
  <c r="Q23" i="49"/>
  <c r="J24" i="49"/>
  <c r="R24" i="49"/>
  <c r="K25" i="49"/>
  <c r="S25" i="49"/>
  <c r="L26" i="49"/>
  <c r="T26" i="49"/>
  <c r="M27" i="49"/>
  <c r="G20" i="49"/>
  <c r="J23" i="49"/>
  <c r="M26" i="49"/>
  <c r="K61" i="30" a="1"/>
  <c r="F60" i="30" a="1"/>
  <c r="G14" i="30" a="1"/>
  <c r="K39" i="30" a="1"/>
  <c r="N42" i="30" a="1"/>
  <c r="P39" i="30" a="1"/>
  <c r="K42" i="30" a="1"/>
  <c r="F37" i="30" a="1"/>
  <c r="I64" i="30" a="1"/>
  <c r="S64" i="30" a="1"/>
  <c r="J45" i="30" a="1"/>
  <c r="O69" i="30" a="1"/>
  <c r="K69" i="30" a="1"/>
  <c r="K58" i="30" a="1"/>
  <c r="P27" i="30" a="1"/>
  <c r="F22" i="30" a="1"/>
  <c r="P68" i="30" a="1"/>
  <c r="G42" i="30" a="1"/>
  <c r="S40" i="30" a="1"/>
  <c r="Q59" i="30" a="1"/>
  <c r="K68" i="30" a="1"/>
  <c r="I21" i="30" a="1"/>
  <c r="R46" i="30" a="1"/>
  <c r="K49" i="30" a="1"/>
  <c r="Q27" i="30" a="1"/>
  <c r="F15" i="30" a="1"/>
  <c r="L36" i="30" a="1"/>
  <c r="S17" i="30" a="1"/>
  <c r="S67" i="30" a="1"/>
  <c r="S63" i="30" a="1"/>
  <c r="L43" i="30" a="1"/>
  <c r="F63" i="30" a="1"/>
  <c r="O68" i="30" a="1"/>
  <c r="H65" i="30" a="1"/>
  <c r="N64" i="30" a="1"/>
  <c r="O38" i="30" a="1"/>
  <c r="H15" i="30" a="1"/>
  <c r="S22" i="30" a="1"/>
  <c r="L58" i="30" a="1"/>
  <c r="S66" i="30" a="1"/>
  <c r="F66" i="30" a="1"/>
  <c r="N41" i="30" a="1"/>
  <c r="G38" i="30" a="1"/>
  <c r="G21" i="30" a="1"/>
  <c r="I58" i="30" a="1"/>
  <c r="H42" i="30" a="1"/>
  <c r="J15" i="30" a="1"/>
  <c r="S26" i="30" a="1"/>
  <c r="J39" i="30" a="1"/>
  <c r="R36" i="30" a="1"/>
  <c r="I71" i="30" a="1"/>
  <c r="O19" i="30" a="1"/>
  <c r="L62" i="30" a="1"/>
  <c r="R58" i="30" a="1"/>
  <c r="G14" i="26" a="1"/>
  <c r="M70" i="30" a="1"/>
  <c r="L14" i="30" a="1"/>
  <c r="I14" i="30" a="1"/>
  <c r="K46" i="30" a="1"/>
  <c r="P21" i="30" a="1"/>
  <c r="N48" i="30" a="1"/>
  <c r="N16" i="30" a="1"/>
  <c r="F49" i="30" a="1"/>
  <c r="M37" i="30" a="1"/>
  <c r="E24" i="30" a="1"/>
  <c r="M38" i="30" a="1"/>
  <c r="K17" i="30" a="1"/>
  <c r="F38" i="30" a="1"/>
  <c r="L60" i="30" a="1"/>
  <c r="O24" i="30" a="1"/>
  <c r="H48" i="30" a="1"/>
  <c r="M60" i="30" a="1"/>
  <c r="J69" i="30" a="1"/>
  <c r="N59" i="30" a="1"/>
  <c r="P16" i="30" a="1"/>
  <c r="J71" i="30" a="1"/>
  <c r="M26" i="30" a="1"/>
  <c r="R49" i="30" a="1"/>
  <c r="J19" i="30" a="1"/>
  <c r="Q68" i="30" a="1"/>
  <c r="N21" i="30" a="1"/>
  <c r="J58" i="30" a="1"/>
  <c r="G40" i="30" a="1"/>
  <c r="L47" i="30" a="1"/>
  <c r="M18" i="30" a="1"/>
  <c r="S58" i="30" a="1"/>
  <c r="S68" i="30" a="1"/>
  <c r="N58" i="30" a="1"/>
  <c r="E25" i="30" a="1"/>
  <c r="O45" i="30" a="1"/>
  <c r="Q45" i="30" a="1"/>
  <c r="L27" i="30" a="1"/>
  <c r="O65" i="30" a="1"/>
  <c r="P71" i="30" a="1"/>
  <c r="M46" i="30" a="1"/>
  <c r="O67" i="30" a="1"/>
  <c r="Q58" i="30" a="1"/>
  <c r="N38" i="30" a="1"/>
  <c r="G70" i="30" a="1"/>
  <c r="S18" i="30" a="1"/>
  <c r="G43" i="30" a="1"/>
  <c r="J68" i="30" a="1"/>
  <c r="K67" i="30" a="1"/>
  <c r="E71" i="30" a="1"/>
  <c r="K18" i="30" a="1"/>
  <c r="I65" i="30" a="1"/>
  <c r="R71" i="30" a="1"/>
  <c r="G37" i="30" a="1"/>
  <c r="Q20" i="30" a="1"/>
  <c r="Q23" i="30" a="1"/>
  <c r="R24" i="30" a="1"/>
  <c r="G47" i="30" a="1"/>
  <c r="L15" i="30" a="1"/>
  <c r="I43" i="30" a="1"/>
  <c r="M63" i="30" a="1"/>
  <c r="R43" i="30" a="1"/>
  <c r="G41" i="30" a="1"/>
  <c r="Q61" i="30" a="1"/>
  <c r="N67" i="30" a="1"/>
  <c r="P69" i="30" a="1"/>
  <c r="G71" i="30" a="1"/>
  <c r="L37" i="30" a="1"/>
  <c r="J59" i="30" a="1"/>
  <c r="E47" i="30" a="1"/>
  <c r="M16" i="30" a="1"/>
  <c r="R19" i="30" a="1"/>
  <c r="H37" i="30" a="1"/>
  <c r="K66" i="30" a="1"/>
  <c r="F27" i="30" a="1"/>
  <c r="J22" i="30" a="1"/>
  <c r="R68" i="30" a="1"/>
  <c r="Q49" i="30" a="1"/>
  <c r="Q69" i="30" a="1"/>
  <c r="E58" i="30" a="1"/>
  <c r="E63" i="30" a="1"/>
  <c r="E37" i="30" a="1"/>
  <c r="L70" i="30" a="1"/>
  <c r="K63" i="30" a="1"/>
  <c r="O44" i="30" a="1"/>
  <c r="Q18" i="30" a="1"/>
  <c r="Q43" i="30" a="1"/>
  <c r="G68" i="30" a="1"/>
  <c r="E68" i="30" a="1"/>
  <c r="K20" i="30" a="1"/>
  <c r="R37" i="30" a="1"/>
  <c r="G36" i="30" a="1"/>
  <c r="O22" i="30" a="1"/>
  <c r="F65" i="30" a="1"/>
  <c r="K15" i="30" a="1"/>
  <c r="J24" i="30" a="1"/>
  <c r="I20" i="30" a="1"/>
  <c r="P44" i="30" a="1"/>
  <c r="H61" i="30" a="1"/>
  <c r="H62" i="30" a="1"/>
  <c r="M36" i="30" a="1"/>
  <c r="Q40" i="30" a="1"/>
  <c r="E66" i="30" a="1"/>
  <c r="L66" i="30" a="1"/>
  <c r="E45" i="30" a="1"/>
  <c r="F40" i="30" a="1"/>
  <c r="N14" i="30" a="1"/>
  <c r="L67" i="30" a="1"/>
  <c r="P47" i="30" a="1"/>
  <c r="F20" i="30" a="1"/>
  <c r="J17" i="30" a="1"/>
  <c r="M14" i="30" a="1"/>
  <c r="K59" i="30" a="1"/>
  <c r="F68" i="30" a="1"/>
  <c r="M20" i="30" a="1"/>
  <c r="Q46" i="30" a="1"/>
  <c r="J43" i="30" a="1"/>
  <c r="K37" i="30" a="1"/>
  <c r="K64" i="30" a="1"/>
  <c r="E36" i="30" a="1"/>
  <c r="I16" i="30" a="1"/>
  <c r="J47" i="30" a="1"/>
  <c r="R62" i="30" a="1"/>
  <c r="H18" i="30" a="1"/>
  <c r="S65" i="30" a="1"/>
  <c r="S44" i="30" a="1"/>
  <c r="M23" i="30" a="1"/>
  <c r="M49" i="30" a="1"/>
  <c r="K14" i="30" a="1"/>
  <c r="I19" i="30" a="1"/>
  <c r="O25" i="30" a="1"/>
  <c r="S38" i="30" a="1"/>
  <c r="K38" i="30" a="1"/>
  <c r="O63" i="30" a="1"/>
  <c r="H46" i="30" a="1"/>
  <c r="L41" i="30" a="1"/>
  <c r="H14" i="26" a="1"/>
  <c r="H27" i="30" a="1"/>
  <c r="J49" i="30" a="1"/>
  <c r="F67" i="30" a="1"/>
  <c r="O62" i="30" a="1"/>
  <c r="G69" i="30" a="1"/>
  <c r="L59" i="30" a="1"/>
  <c r="G63" i="30" a="1"/>
  <c r="M67" i="30" a="1"/>
  <c r="I18" i="30" a="1"/>
  <c r="J44" i="30" a="1"/>
  <c r="S14" i="30" a="1"/>
  <c r="F48" i="30" a="1"/>
  <c r="N66" i="30" a="1"/>
  <c r="R27" i="30" a="1"/>
  <c r="R61" i="30" a="1"/>
  <c r="O40" i="30" a="1"/>
  <c r="I22" i="30" a="1"/>
  <c r="M47" i="30" a="1"/>
  <c r="R18" i="30" a="1"/>
  <c r="F64" i="30" a="1"/>
  <c r="I15" i="30" a="1"/>
  <c r="R66" i="30" a="1"/>
  <c r="N37" i="30" a="1"/>
  <c r="J37" i="30" a="1"/>
  <c r="P65" i="30" a="1"/>
  <c r="M43" i="30" a="1"/>
  <c r="J61" i="30" a="1"/>
  <c r="R38" i="30" a="1"/>
  <c r="H21" i="30" a="1"/>
  <c r="I45" i="30" a="1"/>
  <c r="J27" i="30" a="1"/>
  <c r="O42" i="30" a="1"/>
  <c r="L16" i="30" a="1"/>
  <c r="N19" i="30" a="1"/>
  <c r="R45" i="30" a="1"/>
  <c r="H43" i="30" a="1"/>
  <c r="E46" i="30" a="1"/>
  <c r="O70" i="30" a="1"/>
  <c r="Q48" i="30" a="1"/>
  <c r="I61" i="30" a="1"/>
  <c r="K19" i="30" a="1"/>
  <c r="Q62" i="30" a="1"/>
  <c r="F70" i="30" a="1"/>
  <c r="P43" i="30" a="1"/>
  <c r="G65" i="30" a="1"/>
  <c r="Q42" i="30" a="1"/>
  <c r="O58" i="30" a="1"/>
  <c r="R63" i="30" a="1"/>
  <c r="E62" i="30" a="1"/>
  <c r="I26" i="30" a="1"/>
  <c r="J18" i="30" a="1"/>
  <c r="G67" i="30" a="1"/>
  <c r="G66" i="30" a="1"/>
  <c r="R64" i="30" a="1"/>
  <c r="L18" i="30" a="1"/>
  <c r="N71" i="30" a="1"/>
  <c r="P24" i="30" a="1"/>
  <c r="F46" i="30" a="1"/>
  <c r="M24" i="30" a="1"/>
  <c r="S59" i="30" a="1"/>
  <c r="L38" i="30" a="1"/>
  <c r="G45" i="30" a="1"/>
  <c r="H44" i="30" a="1"/>
  <c r="Q21" i="30" a="1"/>
  <c r="F25" i="30" a="1"/>
  <c r="F14" i="26" a="1"/>
  <c r="P62" i="30" a="1"/>
  <c r="P19" i="30" a="1"/>
  <c r="G15" i="30" a="1"/>
  <c r="H71" i="30" a="1"/>
  <c r="K43" i="30" a="1"/>
  <c r="Q47" i="30" a="1"/>
  <c r="J42" i="30" a="1"/>
  <c r="P64" i="30" a="1"/>
  <c r="L69" i="30" a="1"/>
  <c r="M27" i="30" a="1"/>
  <c r="Q66" i="30" a="1"/>
  <c r="O64" i="30" a="1"/>
  <c r="P42" i="30" a="1"/>
  <c r="N44" i="30" a="1"/>
  <c r="S20" i="30" a="1"/>
  <c r="O49" i="30" a="1"/>
  <c r="N68" i="30" a="1"/>
  <c r="L17" i="30" a="1"/>
  <c r="N45" i="30" a="1"/>
  <c r="P26" i="30" a="1"/>
  <c r="I62" i="30" a="1"/>
  <c r="H24" i="30" a="1"/>
  <c r="P70" i="30" a="1"/>
  <c r="S15" i="30" a="1"/>
  <c r="S69" i="30" a="1"/>
  <c r="E23" i="30" a="1"/>
  <c r="P37" i="30" a="1"/>
  <c r="Q60" i="30" a="1"/>
  <c r="F43" i="30" a="1"/>
  <c r="G17" i="30" a="1"/>
  <c r="N60" i="30" a="1"/>
  <c r="G22" i="30" a="1"/>
  <c r="Q70" i="30" a="1"/>
  <c r="O26" i="30" a="1"/>
  <c r="M17" i="30" a="1"/>
  <c r="P20" i="30" a="1"/>
  <c r="O36" i="30" a="1"/>
  <c r="J63" i="30" a="1"/>
  <c r="M41" i="30" a="1"/>
  <c r="F41" i="30" a="1"/>
  <c r="M42" i="30" a="1"/>
  <c r="G20" i="30" a="1"/>
  <c r="H45" i="30" a="1"/>
  <c r="K62" i="30" a="1"/>
  <c r="R25" i="30" a="1"/>
  <c r="P46" i="30" a="1"/>
  <c r="F44" i="30" a="1"/>
  <c r="Q36" i="30" a="1"/>
  <c r="I17" i="30" a="1"/>
  <c r="G23" i="30" a="1"/>
  <c r="E69" i="30" a="1"/>
  <c r="S16" i="30" a="1"/>
  <c r="H47" i="30" a="1"/>
  <c r="E26" i="30" a="1"/>
  <c r="L71" i="30" a="1"/>
  <c r="J70" i="30" a="1"/>
  <c r="J21" i="30" a="1"/>
  <c r="H64" i="30" a="1"/>
  <c r="G59" i="30" a="1"/>
  <c r="E42" i="30" a="1"/>
  <c r="Q44" i="30" a="1"/>
  <c r="J65" i="30" a="1"/>
  <c r="I36" i="30" a="1"/>
  <c r="F69" i="30" a="1"/>
  <c r="R20" i="30" a="1"/>
  <c r="F36" i="30" a="1"/>
  <c r="G46" i="30" a="1"/>
  <c r="L68" i="30" a="1"/>
  <c r="L49" i="30" a="1"/>
  <c r="R17" i="30" a="1"/>
  <c r="O37" i="30" a="1"/>
  <c r="E44" i="30" a="1"/>
  <c r="P67" i="30" a="1"/>
  <c r="L26" i="30" a="1"/>
  <c r="O18" i="30" a="1"/>
  <c r="O60" i="30" a="1"/>
  <c r="P17" i="30" a="1"/>
  <c r="F62" i="30" a="1"/>
  <c r="I39" i="30" a="1"/>
  <c r="L46" i="30" a="1"/>
  <c r="P66" i="30" a="1"/>
  <c r="S27" i="30" a="1"/>
  <c r="J26" i="30" a="1"/>
  <c r="F24" i="30" a="1"/>
  <c r="I37" i="30" a="1"/>
  <c r="H69" i="30" a="1"/>
  <c r="K16" i="30" a="1"/>
  <c r="R23" i="30" a="1"/>
  <c r="J14" i="30" a="1"/>
  <c r="G19" i="30" a="1"/>
  <c r="O27" i="30" a="1"/>
  <c r="M22" i="30" a="1"/>
  <c r="R16" i="30" a="1"/>
  <c r="L40" i="30" a="1"/>
  <c r="F58" i="30" a="1"/>
  <c r="E39" i="30" a="1"/>
  <c r="N47" i="30" a="1"/>
  <c r="K36" i="30" a="1"/>
  <c r="M25" i="30" a="1"/>
  <c r="Q24" i="30" a="1"/>
  <c r="R60" i="30" a="1"/>
  <c r="Q41" i="30" a="1"/>
  <c r="K44" i="30" a="1"/>
  <c r="N43" i="30" a="1"/>
  <c r="Q39" i="30" a="1"/>
  <c r="R47" i="30" a="1"/>
  <c r="S25" i="30" a="1"/>
  <c r="O46" i="30" a="1"/>
  <c r="N18" i="30" a="1"/>
  <c r="H26" i="30" a="1"/>
  <c r="M40" i="30" a="1"/>
  <c r="N26" i="30" a="1"/>
  <c r="I63" i="30" a="1"/>
  <c r="F71" i="30" a="1"/>
  <c r="G18" i="30" a="1"/>
  <c r="N46" i="30" a="1"/>
  <c r="I69" i="30" a="1"/>
  <c r="N25" i="30" a="1"/>
  <c r="H58" i="30" a="1"/>
  <c r="L48" i="30" a="1"/>
  <c r="E61" i="30" a="1"/>
  <c r="I68" i="30" a="1"/>
  <c r="F16" i="30" a="1"/>
  <c r="M48" i="30" a="1"/>
  <c r="F42" i="30" a="1"/>
  <c r="P45" i="30" a="1"/>
  <c r="P15" i="30" a="1"/>
  <c r="H38" i="30" a="1"/>
  <c r="L61" i="30" a="1"/>
  <c r="H40" i="30" a="1"/>
  <c r="K45" i="30" a="1"/>
  <c r="S41" i="30" a="1"/>
  <c r="J16" i="30" a="1"/>
  <c r="O23" i="30" a="1"/>
  <c r="N70" i="30" a="1"/>
  <c r="R40" i="30" a="1"/>
  <c r="N39" i="30" a="1"/>
  <c r="H22" i="30" a="1"/>
  <c r="J36" i="30" a="1"/>
  <c r="S45" i="30" a="1"/>
  <c r="I25" i="30" a="1"/>
  <c r="M45" i="30" a="1"/>
  <c r="J60" i="30" a="1"/>
  <c r="K70" i="30" a="1"/>
  <c r="P23" i="30" a="1"/>
  <c r="I41" i="30" a="1"/>
  <c r="I40" i="30" a="1"/>
  <c r="H68" i="30" a="1"/>
  <c r="P38" i="30" a="1"/>
  <c r="S24" i="30" a="1"/>
  <c r="Q71" i="30" a="1"/>
  <c r="H66" i="30" a="1"/>
  <c r="P48" i="30" a="1"/>
  <c r="K65" i="30" a="1"/>
  <c r="E16" i="30" a="1"/>
  <c r="P59" i="30" a="1"/>
  <c r="F21" i="30" a="1"/>
  <c r="O14" i="30" a="1"/>
  <c r="H59" i="30" a="1"/>
  <c r="S47" i="30" a="1"/>
  <c r="Q17" i="30" a="1"/>
  <c r="J40" i="30" a="1"/>
  <c r="E59" i="30" a="1"/>
  <c r="Q25" i="30" a="1"/>
  <c r="E43" i="30" a="1"/>
  <c r="O59" i="30" a="1"/>
  <c r="S71" i="30" a="1"/>
  <c r="R21" i="30" a="1"/>
  <c r="P41" i="30" a="1"/>
  <c r="E40" i="30" a="1"/>
  <c r="H63" i="30" a="1"/>
  <c r="S42" i="30" a="1"/>
  <c r="J48" i="30" a="1"/>
  <c r="K26" i="30" a="1"/>
  <c r="S23" i="30" a="1"/>
  <c r="L24" i="30" a="1"/>
  <c r="P40" i="30" a="1"/>
  <c r="H25" i="30" a="1"/>
  <c r="G58" i="30" a="1"/>
  <c r="N17" i="30" a="1"/>
  <c r="N24" i="30" a="1"/>
  <c r="N61" i="30" a="1"/>
  <c r="E21" i="30" a="1"/>
  <c r="H19" i="30" a="1"/>
  <c r="E38" i="30" a="1"/>
  <c r="H39" i="30" a="1"/>
  <c r="F14" i="30" a="1"/>
  <c r="I48" i="30" a="1"/>
  <c r="E17" i="30" a="1"/>
  <c r="H20" i="30" a="1"/>
  <c r="F39" i="30" a="1"/>
  <c r="Q16" i="30" a="1"/>
  <c r="M21" i="30" a="1"/>
  <c r="E70" i="30" a="1"/>
  <c r="O21" i="30" a="1"/>
  <c r="R59" i="30" a="1"/>
  <c r="O20" i="30" a="1"/>
  <c r="R70" i="30" a="1"/>
  <c r="H41" i="30" a="1"/>
  <c r="M64" i="30" a="1"/>
  <c r="S36" i="30" a="1"/>
  <c r="E22" i="30" a="1"/>
  <c r="F19" i="30" a="1"/>
  <c r="N40" i="30" a="1"/>
  <c r="R39" i="30" a="1"/>
  <c r="G60" i="30" a="1"/>
  <c r="H70" i="30" a="1"/>
  <c r="O71" i="30" a="1"/>
  <c r="S21" i="30" a="1"/>
  <c r="R69" i="30" a="1"/>
  <c r="N63" i="30" a="1"/>
  <c r="S46" i="30" a="1"/>
  <c r="M69" i="30" a="1"/>
  <c r="E19" i="30" a="1"/>
  <c r="G49" i="30" a="1"/>
  <c r="F23" i="30" a="1"/>
  <c r="K22" i="30" a="1"/>
  <c r="N36" i="30" a="1"/>
  <c r="M15" i="30" a="1"/>
  <c r="M39" i="30" a="1"/>
  <c r="J66" i="30" a="1"/>
  <c r="G26" i="30" a="1"/>
  <c r="I24" i="30" a="1"/>
  <c r="E67" i="30" a="1"/>
  <c r="M71" i="30" a="1"/>
  <c r="S48" i="30" a="1"/>
  <c r="O48" i="30" a="1"/>
  <c r="G16" i="30" a="1"/>
  <c r="J25" i="30" a="1"/>
  <c r="S49" i="30" a="1"/>
  <c r="Q15" i="30" a="1"/>
  <c r="E41" i="30" a="1"/>
  <c r="M44" i="30" a="1"/>
  <c r="G25" i="30" a="1"/>
  <c r="I44" i="30" a="1"/>
  <c r="R65" i="30" a="1"/>
  <c r="J46" i="30" a="1"/>
  <c r="O66" i="30" a="1"/>
  <c r="E48" i="30" a="1"/>
  <c r="O41" i="30" a="1"/>
  <c r="N62" i="30" a="1"/>
  <c r="G24" i="30" a="1"/>
  <c r="M19" i="30" a="1"/>
  <c r="P25" i="30" a="1"/>
  <c r="N20" i="30" a="1"/>
  <c r="P61" i="30" a="1"/>
  <c r="L19" i="30" a="1"/>
  <c r="O39" i="30" a="1"/>
  <c r="K23" i="30" a="1"/>
  <c r="Q38" i="30" a="1"/>
  <c r="L39" i="30" a="1"/>
  <c r="F17" i="30" a="1"/>
  <c r="O43" i="30" a="1"/>
  <c r="R26" i="30" a="1"/>
  <c r="Q63" i="30" a="1"/>
  <c r="L20" i="30" a="1"/>
  <c r="N49" i="30" a="1"/>
  <c r="Q26" i="30" a="1"/>
  <c r="O16" i="30" a="1"/>
  <c r="F47" i="30" a="1"/>
  <c r="H23" i="30" a="1"/>
  <c r="Q65" i="30" a="1"/>
  <c r="L45" i="30" a="1"/>
  <c r="G39" i="30" a="1"/>
  <c r="M59" i="30" a="1"/>
  <c r="N65" i="30" a="1"/>
  <c r="E15" i="30" a="1"/>
  <c r="E14" i="30" a="1"/>
  <c r="I42" i="30" a="1"/>
  <c r="K71" i="30" a="1"/>
  <c r="F61" i="30" a="1"/>
  <c r="I46" i="30" a="1"/>
  <c r="L44" i="30" a="1"/>
  <c r="E49" i="30" a="1"/>
  <c r="K48" i="30" a="1"/>
  <c r="K21" i="30" a="1"/>
  <c r="F18" i="30" a="1"/>
  <c r="K47" i="30" a="1"/>
  <c r="G62" i="30" a="1"/>
  <c r="F26" i="30" a="1"/>
  <c r="K25" i="30" a="1"/>
  <c r="N69" i="30" a="1"/>
  <c r="H17" i="30" a="1"/>
  <c r="I70" i="30" a="1"/>
  <c r="S43" i="30" a="1"/>
  <c r="L21" i="30" a="1"/>
  <c r="I23" i="30" a="1"/>
  <c r="J41" i="30" a="1"/>
  <c r="F59" i="30" a="1"/>
  <c r="Q37" i="30" a="1"/>
  <c r="E65" i="30" a="1"/>
  <c r="H36" i="30" a="1"/>
  <c r="L42" i="30" a="1"/>
  <c r="H16" i="30" a="1"/>
  <c r="P58" i="30" a="1"/>
  <c r="I59" i="30" a="1"/>
  <c r="L22" i="30" a="1"/>
  <c r="E20" i="30" a="1"/>
  <c r="K60" i="30" a="1"/>
  <c r="K40" i="30" a="1"/>
  <c r="K24" i="30" a="1"/>
  <c r="L65" i="30" a="1"/>
  <c r="H60" i="30" a="1"/>
  <c r="R44" i="30" a="1"/>
  <c r="Q64" i="30" a="1"/>
  <c r="I38" i="30" a="1"/>
  <c r="M68" i="30" a="1"/>
  <c r="E60" i="30" a="1"/>
  <c r="N22" i="30" a="1"/>
  <c r="F45" i="30" a="1"/>
  <c r="S60" i="30" a="1"/>
  <c r="N27" i="30" a="1"/>
  <c r="R42" i="30" a="1"/>
  <c r="R15" i="30" a="1"/>
  <c r="N23" i="30" a="1"/>
  <c r="R41" i="30" a="1"/>
  <c r="L25" i="30" a="1"/>
  <c r="S39" i="30" a="1"/>
  <c r="O61" i="30" a="1"/>
  <c r="O17" i="30" a="1"/>
  <c r="I47" i="30" a="1"/>
  <c r="S61" i="30" a="1"/>
  <c r="P14" i="30" a="1"/>
  <c r="E64" i="30" a="1"/>
  <c r="R14" i="30" a="1"/>
  <c r="G48" i="30" a="1"/>
  <c r="K41" i="30" a="1"/>
  <c r="K27" i="30" a="1"/>
  <c r="Q22" i="30" a="1"/>
  <c r="P63" i="30" a="1"/>
  <c r="H14" i="30" a="1"/>
  <c r="S70" i="30" a="1"/>
  <c r="M58" i="30" a="1"/>
  <c r="N15" i="30" a="1"/>
  <c r="M61" i="30" a="1"/>
  <c r="I27" i="30" a="1"/>
  <c r="M66" i="30" a="1"/>
  <c r="J67" i="30" a="1"/>
  <c r="R48" i="30" a="1"/>
  <c r="H67" i="30" a="1"/>
  <c r="I60" i="30" a="1"/>
  <c r="G27" i="30" a="1"/>
  <c r="I66" i="30" a="1"/>
  <c r="Q14" i="30" a="1"/>
  <c r="O47" i="30" a="1"/>
  <c r="P22" i="30" a="1"/>
  <c r="R67" i="30" a="1"/>
  <c r="J23" i="30" a="1"/>
  <c r="G61" i="30" a="1"/>
  <c r="L64" i="30" a="1"/>
  <c r="J38" i="30" a="1"/>
  <c r="E18" i="30" a="1"/>
  <c r="S62" i="30" a="1"/>
  <c r="M65" i="30" a="1"/>
  <c r="G64" i="30" a="1"/>
  <c r="L23" i="30" a="1"/>
  <c r="P49" i="30" a="1"/>
  <c r="P60" i="30" a="1"/>
  <c r="Q19" i="30" a="1"/>
  <c r="S37" i="30" a="1"/>
  <c r="J64" i="30" a="1"/>
  <c r="H49" i="30" a="1"/>
  <c r="I67" i="30" a="1"/>
  <c r="P36" i="30" a="1"/>
  <c r="Q67" i="30" a="1"/>
  <c r="M62" i="30" a="1"/>
  <c r="P18" i="30" a="1"/>
  <c r="J20" i="30" a="1"/>
  <c r="I49" i="30" a="1"/>
  <c r="O15" i="30" a="1"/>
  <c r="L63" i="30" a="1"/>
  <c r="R22" i="30" a="1"/>
  <c r="G44" i="30" a="1"/>
  <c r="E27" i="30" a="1"/>
  <c r="S19" i="30" a="1"/>
  <c r="J62" i="30" a="1"/>
  <c r="M37" i="30" l="1"/>
  <c r="J43" i="30"/>
  <c r="I41" i="30"/>
  <c r="Q64" i="30"/>
  <c r="O49" i="30"/>
  <c r="N20" i="30"/>
  <c r="G49" i="30"/>
  <c r="J67" i="30"/>
  <c r="J71" i="30"/>
  <c r="M42" i="30"/>
  <c r="F66" i="30"/>
  <c r="P26" i="30"/>
  <c r="J19" i="30"/>
  <c r="J59" i="30"/>
  <c r="I43" i="30"/>
  <c r="E14" i="30"/>
  <c r="Q71" i="30"/>
  <c r="E19" i="30"/>
  <c r="E23" i="30"/>
  <c r="F18" i="30"/>
  <c r="S24" i="30"/>
  <c r="N47" i="30"/>
  <c r="P47" i="30"/>
  <c r="S63" i="30"/>
  <c r="N43" i="30"/>
  <c r="M14" i="30"/>
  <c r="P43" i="30"/>
  <c r="K63" i="30"/>
  <c r="H69" i="30"/>
  <c r="M40" i="30"/>
  <c r="G14" i="30"/>
  <c r="K20" i="30"/>
  <c r="N15" i="30"/>
  <c r="L36" i="30"/>
  <c r="S20" i="30"/>
  <c r="H49" i="30"/>
  <c r="K41" i="30"/>
  <c r="S18" i="30"/>
  <c r="N16" i="30"/>
  <c r="P27" i="30"/>
  <c r="I40" i="30"/>
  <c r="G64" i="30"/>
  <c r="Q44" i="30"/>
  <c r="I65" i="30"/>
  <c r="R22" i="30"/>
  <c r="E61" i="30"/>
  <c r="L65" i="30"/>
  <c r="O22" i="30"/>
  <c r="R47" i="30"/>
  <c r="F49" i="30"/>
  <c r="S23" i="30"/>
  <c r="L20" i="30"/>
  <c r="P23" i="30"/>
  <c r="M49" i="30"/>
  <c r="I49" i="30"/>
  <c r="M62" i="30"/>
  <c r="G27" i="30"/>
  <c r="M16" i="30"/>
  <c r="E62" i="30"/>
  <c r="E21" i="30"/>
  <c r="O44" i="30"/>
  <c r="M45" i="30"/>
  <c r="G38" i="30"/>
  <c r="F15" i="30"/>
  <c r="H24" i="30"/>
  <c r="L66" i="30"/>
  <c r="G40" i="30"/>
  <c r="M19" i="30"/>
  <c r="M20" i="30"/>
  <c r="E63" i="30"/>
  <c r="Q70" i="30"/>
  <c r="L49" i="30"/>
  <c r="H58" i="30"/>
  <c r="I71" i="30"/>
  <c r="E38" i="30"/>
  <c r="S45" i="30"/>
  <c r="Q49" i="30"/>
  <c r="E16" i="30"/>
  <c r="M26" i="30"/>
  <c r="P41" i="30"/>
  <c r="I42" i="30"/>
  <c r="H41" i="30"/>
  <c r="R25" i="30"/>
  <c r="J42" i="30"/>
  <c r="L71" i="30"/>
  <c r="K15" i="30"/>
  <c r="H18" i="30"/>
  <c r="F22" i="30"/>
  <c r="H38" i="30"/>
  <c r="P67" i="30"/>
  <c r="K47" i="30"/>
  <c r="Q15" i="30"/>
  <c r="O65" i="30"/>
  <c r="K18" i="30"/>
  <c r="J45" i="30"/>
  <c r="K64" i="30"/>
  <c r="M47" i="30"/>
  <c r="S58" i="30"/>
  <c r="R37" i="30"/>
  <c r="L42" i="30"/>
  <c r="P42" i="30"/>
  <c r="O18" i="30"/>
  <c r="J64" i="30"/>
  <c r="K59" i="30"/>
  <c r="E36" i="30"/>
  <c r="Q59" i="30"/>
  <c r="R36" i="30"/>
  <c r="O70" i="30"/>
  <c r="L19" i="30"/>
  <c r="P39" i="30"/>
  <c r="J17" i="30"/>
  <c r="J63" i="30"/>
  <c r="E59" i="30"/>
  <c r="S17" i="30"/>
  <c r="E26" i="30"/>
  <c r="K14" i="30"/>
  <c r="Q37" i="30"/>
  <c r="E49" i="30"/>
  <c r="F69" i="30"/>
  <c r="S15" i="30"/>
  <c r="N58" i="30"/>
  <c r="L21" i="30"/>
  <c r="I22" i="30"/>
  <c r="F58" i="30"/>
  <c r="R48" i="30"/>
  <c r="S42" i="30"/>
  <c r="I59" i="30"/>
  <c r="L23" i="30"/>
  <c r="P59" i="30"/>
  <c r="K45" i="30"/>
  <c r="S46" i="30"/>
  <c r="E67" i="30"/>
  <c r="L26" i="30"/>
  <c r="J66" i="30"/>
  <c r="P21" i="30"/>
  <c r="M15" i="30"/>
  <c r="J14" i="30"/>
  <c r="S27" i="30"/>
  <c r="G22" i="30"/>
  <c r="O19" i="30"/>
  <c r="R67" i="30"/>
  <c r="O46" i="30"/>
  <c r="L27" i="30"/>
  <c r="I36" i="30"/>
  <c r="G69" i="30"/>
  <c r="S70" i="30"/>
  <c r="G47" i="30"/>
  <c r="L48" i="30"/>
  <c r="O68" i="30"/>
  <c r="I24" i="30"/>
  <c r="R66" i="30"/>
  <c r="S49" i="30"/>
  <c r="M60" i="30"/>
  <c r="J60" i="30"/>
  <c r="L45" i="30"/>
  <c r="N27" i="30"/>
  <c r="L37" i="30"/>
  <c r="F64" i="30"/>
  <c r="I20" i="30"/>
  <c r="N63" i="30"/>
  <c r="L16" i="30"/>
  <c r="L14" i="30"/>
  <c r="S39" i="30"/>
  <c r="E58" i="30"/>
  <c r="P60" i="30"/>
  <c r="M66" i="30"/>
  <c r="R46" i="30"/>
  <c r="Q21" i="30"/>
  <c r="N44" i="30"/>
  <c r="O61" i="30"/>
  <c r="E17" i="30"/>
  <c r="E20" i="30"/>
  <c r="G16" i="30"/>
  <c r="R39" i="30"/>
  <c r="R70" i="30"/>
  <c r="F71" i="30"/>
  <c r="N71" i="30"/>
  <c r="F25" i="30"/>
  <c r="S25" i="30"/>
  <c r="I17" i="30"/>
  <c r="E46" i="30"/>
  <c r="K26" i="30"/>
  <c r="K46" i="30"/>
  <c r="L47" i="30"/>
  <c r="K43" i="30"/>
  <c r="K17" i="30"/>
  <c r="I38" i="30"/>
  <c r="Q23" i="30"/>
  <c r="F67" i="30"/>
  <c r="G18" i="30"/>
  <c r="J21" i="30"/>
  <c r="H21" i="30"/>
  <c r="P19" i="30"/>
  <c r="F63" i="30"/>
  <c r="G42" i="30"/>
  <c r="K58" i="30"/>
  <c r="S40" i="30"/>
  <c r="K48" i="30"/>
  <c r="N59" i="30"/>
  <c r="S38" i="30"/>
  <c r="K69" i="30"/>
  <c r="P45" i="30"/>
  <c r="Q18" i="30"/>
  <c r="P62" i="30"/>
  <c r="F60" i="30"/>
  <c r="E65" i="30"/>
  <c r="G36" i="30"/>
  <c r="L62" i="30"/>
  <c r="P18" i="30"/>
  <c r="J61" i="30"/>
  <c r="I15" i="30"/>
  <c r="K61" i="30"/>
  <c r="L67" i="30"/>
  <c r="P37" i="30"/>
  <c r="F44" i="30"/>
  <c r="K65" i="30"/>
  <c r="I39" i="30"/>
  <c r="Q38" i="30"/>
  <c r="H48" i="30"/>
  <c r="M71" i="30"/>
  <c r="H63" i="30"/>
  <c r="G26" i="30"/>
  <c r="K71" i="30"/>
  <c r="G60" i="30"/>
  <c r="P69" i="30"/>
  <c r="S67" i="30"/>
  <c r="O71" i="30"/>
  <c r="S19" i="30"/>
  <c r="J68" i="30"/>
  <c r="H19" i="30"/>
  <c r="R21" i="30"/>
  <c r="L15" i="30"/>
  <c r="H46" i="30"/>
  <c r="R27" i="30"/>
  <c r="Q61" i="30"/>
  <c r="N68" i="30"/>
  <c r="G59" i="30"/>
  <c r="H27" i="30"/>
  <c r="E44" i="30"/>
  <c r="J69" i="30"/>
  <c r="I18" i="30"/>
  <c r="I70" i="30"/>
  <c r="L41" i="30"/>
  <c r="O45" i="30"/>
  <c r="R43" i="30"/>
  <c r="N23" i="30"/>
  <c r="S26" i="30"/>
  <c r="E27" i="30"/>
  <c r="M38" i="30"/>
  <c r="Q43" i="30"/>
  <c r="Q65" i="30"/>
  <c r="F24" i="30"/>
  <c r="S41" i="30"/>
  <c r="F47" i="30"/>
  <c r="P14" i="30"/>
  <c r="N64" i="30"/>
  <c r="E18" i="30"/>
  <c r="G62" i="30"/>
  <c r="M17" i="30"/>
  <c r="P24" i="30"/>
  <c r="Q68" i="30"/>
  <c r="N66" i="30"/>
  <c r="N39" i="30"/>
  <c r="S37" i="30"/>
  <c r="J20" i="30"/>
  <c r="O67" i="30"/>
  <c r="O58" i="30"/>
  <c r="M64" i="30"/>
  <c r="F45" i="30"/>
  <c r="M21" i="30"/>
  <c r="R23" i="30"/>
  <c r="P22" i="30"/>
  <c r="R15" i="30"/>
  <c r="M18" i="30"/>
  <c r="L24" i="30"/>
  <c r="N69" i="30"/>
  <c r="M43" i="30"/>
  <c r="J70" i="30"/>
  <c r="R19" i="30"/>
  <c r="M48" i="30"/>
  <c r="K37" i="30"/>
  <c r="S71" i="30"/>
  <c r="E22" i="30"/>
  <c r="R68" i="30"/>
  <c r="H64" i="30"/>
  <c r="J38" i="30"/>
  <c r="H66" i="30"/>
  <c r="L63" i="30"/>
  <c r="H67" i="30"/>
  <c r="S59" i="30"/>
  <c r="K44" i="30"/>
  <c r="M69" i="30"/>
  <c r="O23" i="30"/>
  <c r="L17" i="30"/>
  <c r="S68" i="30"/>
  <c r="P61" i="30"/>
  <c r="M65" i="30"/>
  <c r="P44" i="30"/>
  <c r="H65" i="30"/>
  <c r="Q63" i="30"/>
  <c r="F61" i="30"/>
  <c r="P49" i="30"/>
  <c r="J26" i="30"/>
  <c r="E70" i="30"/>
  <c r="F39" i="30"/>
  <c r="P20" i="30"/>
  <c r="K22" i="30"/>
  <c r="G46" i="30"/>
  <c r="N67" i="30"/>
  <c r="N48" i="30"/>
  <c r="S36" i="30"/>
  <c r="J47" i="30"/>
  <c r="F40" i="30"/>
  <c r="H44" i="30"/>
  <c r="G17" i="30"/>
  <c r="G14" i="26"/>
  <c r="F26" i="30"/>
  <c r="H43" i="30"/>
  <c r="K23" i="30"/>
  <c r="N41" i="30"/>
  <c r="K68" i="30"/>
  <c r="O41" i="30"/>
  <c r="P46" i="30"/>
  <c r="G15" i="30"/>
  <c r="P71" i="30"/>
  <c r="P15" i="30"/>
  <c r="P70" i="30"/>
  <c r="E41" i="30"/>
  <c r="N25" i="30"/>
  <c r="J15" i="30"/>
  <c r="F48" i="30"/>
  <c r="F41" i="30"/>
  <c r="G66" i="30"/>
  <c r="E39" i="30"/>
  <c r="O59" i="30"/>
  <c r="L68" i="30"/>
  <c r="N19" i="30"/>
  <c r="R45" i="30"/>
  <c r="R63" i="30"/>
  <c r="H47" i="30"/>
  <c r="H26" i="30"/>
  <c r="F19" i="30"/>
  <c r="O64" i="30"/>
  <c r="M27" i="30"/>
  <c r="Q41" i="30"/>
  <c r="I14" i="30"/>
  <c r="K60" i="30"/>
  <c r="H25" i="30"/>
  <c r="H15" i="30"/>
  <c r="K42" i="30"/>
  <c r="K21" i="30"/>
  <c r="J36" i="30"/>
  <c r="I62" i="30"/>
  <c r="Q48" i="30"/>
  <c r="Q36" i="30"/>
  <c r="R69" i="30"/>
  <c r="S48" i="30"/>
  <c r="O60" i="30"/>
  <c r="R17" i="30"/>
  <c r="K27" i="30"/>
  <c r="R64" i="30"/>
  <c r="R14" i="30"/>
  <c r="Q60" i="30"/>
  <c r="R58" i="30"/>
  <c r="M41" i="30"/>
  <c r="J24" i="30"/>
  <c r="P66" i="30"/>
  <c r="Q67" i="30"/>
  <c r="P17" i="30"/>
  <c r="I37" i="30"/>
  <c r="N40" i="30"/>
  <c r="P65" i="30"/>
  <c r="G65" i="30"/>
  <c r="K66" i="30"/>
  <c r="O36" i="30"/>
  <c r="O42" i="30"/>
  <c r="L64" i="30"/>
  <c r="M58" i="30"/>
  <c r="N22" i="30"/>
  <c r="E47" i="30"/>
  <c r="S14" i="30"/>
  <c r="J49" i="30"/>
  <c r="S66" i="30"/>
  <c r="O26" i="30"/>
  <c r="L22" i="30"/>
  <c r="L59" i="30"/>
  <c r="I67" i="30"/>
  <c r="I26" i="30"/>
  <c r="F38" i="30"/>
  <c r="J37" i="30"/>
  <c r="O62" i="30"/>
  <c r="I58" i="30"/>
  <c r="J46" i="30"/>
  <c r="H23" i="30"/>
  <c r="I47" i="30"/>
  <c r="N65" i="30"/>
  <c r="I60" i="30"/>
  <c r="F37" i="30"/>
  <c r="M36" i="30"/>
  <c r="R24" i="30"/>
  <c r="F46" i="30"/>
  <c r="O37" i="30"/>
  <c r="S69" i="30"/>
  <c r="G19" i="30"/>
  <c r="E43" i="30"/>
  <c r="I21" i="30"/>
  <c r="J41" i="30"/>
  <c r="F36" i="30"/>
  <c r="J65" i="30"/>
  <c r="N14" i="30"/>
  <c r="H39" i="30"/>
  <c r="O63" i="30"/>
  <c r="H42" i="30"/>
  <c r="R61" i="30"/>
  <c r="R18" i="30"/>
  <c r="R59" i="30"/>
  <c r="O24" i="30"/>
  <c r="L39" i="30"/>
  <c r="K39" i="30"/>
  <c r="I46" i="30"/>
  <c r="Q58" i="30"/>
  <c r="K24" i="30"/>
  <c r="E48" i="30"/>
  <c r="M61" i="30"/>
  <c r="F68" i="30"/>
  <c r="S64" i="30"/>
  <c r="G71" i="30"/>
  <c r="N17" i="30"/>
  <c r="J23" i="30"/>
  <c r="K67" i="30"/>
  <c r="E60" i="30"/>
  <c r="G24" i="30"/>
  <c r="K70" i="30"/>
  <c r="K49" i="30"/>
  <c r="H68" i="30"/>
  <c r="I66" i="30"/>
  <c r="L61" i="30"/>
  <c r="Q24" i="30"/>
  <c r="H16" i="30"/>
  <c r="R16" i="30"/>
  <c r="N18" i="30"/>
  <c r="M46" i="30"/>
  <c r="Q47" i="30"/>
  <c r="Q40" i="30"/>
  <c r="K38" i="30"/>
  <c r="O39" i="30"/>
  <c r="P48" i="30"/>
  <c r="I16" i="30"/>
  <c r="L60" i="30"/>
  <c r="P68" i="30"/>
  <c r="E64" i="30"/>
  <c r="N26" i="30"/>
  <c r="G39" i="30"/>
  <c r="E45" i="30"/>
  <c r="J62" i="30"/>
  <c r="S22" i="30"/>
  <c r="O25" i="30"/>
  <c r="I25" i="30"/>
  <c r="H62" i="30"/>
  <c r="F65" i="30"/>
  <c r="G41" i="30"/>
  <c r="O27" i="30"/>
  <c r="H71" i="30"/>
  <c r="S61" i="30"/>
  <c r="J16" i="30"/>
  <c r="G58" i="30"/>
  <c r="I63" i="30"/>
  <c r="Q22" i="30"/>
  <c r="F14" i="26"/>
  <c r="N24" i="30"/>
  <c r="Q46" i="30"/>
  <c r="L58" i="30"/>
  <c r="Q27" i="30"/>
  <c r="L46" i="30"/>
  <c r="R65" i="30"/>
  <c r="N70" i="30"/>
  <c r="S43" i="30"/>
  <c r="J27" i="30"/>
  <c r="L43" i="30"/>
  <c r="F16" i="30"/>
  <c r="P36" i="30"/>
  <c r="R42" i="30"/>
  <c r="H36" i="30"/>
  <c r="F59" i="30"/>
  <c r="E25" i="30"/>
  <c r="O20" i="30"/>
  <c r="G70" i="30"/>
  <c r="L44" i="30"/>
  <c r="N21" i="30"/>
  <c r="F20" i="30"/>
  <c r="M22" i="30"/>
  <c r="S60" i="30"/>
  <c r="N37" i="30"/>
  <c r="E40" i="30"/>
  <c r="J58" i="30"/>
  <c r="J40" i="30"/>
  <c r="K19" i="30"/>
  <c r="L69" i="30"/>
  <c r="G67" i="30"/>
  <c r="R71" i="30"/>
  <c r="M63" i="30"/>
  <c r="N36" i="30"/>
  <c r="H37" i="30"/>
  <c r="G25" i="30"/>
  <c r="N38" i="30"/>
  <c r="J39" i="30"/>
  <c r="M39" i="30"/>
  <c r="H17" i="30"/>
  <c r="F27" i="30"/>
  <c r="E66" i="30"/>
  <c r="S21" i="30"/>
  <c r="I27" i="30"/>
  <c r="Q19" i="30"/>
  <c r="E68" i="30"/>
  <c r="G37" i="30"/>
  <c r="H59" i="30"/>
  <c r="Q62" i="30"/>
  <c r="R49" i="30"/>
  <c r="G61" i="30"/>
  <c r="N49" i="30"/>
  <c r="Q69" i="30"/>
  <c r="L70" i="30"/>
  <c r="I48" i="30"/>
  <c r="P63" i="30"/>
  <c r="G21" i="30"/>
  <c r="R20" i="30"/>
  <c r="O16" i="30"/>
  <c r="Q14" i="30"/>
  <c r="O66" i="30"/>
  <c r="H14" i="30"/>
  <c r="Q26" i="30"/>
  <c r="F17" i="30"/>
  <c r="K16" i="30"/>
  <c r="G44" i="30"/>
  <c r="F23" i="30"/>
  <c r="H40" i="30"/>
  <c r="Q42" i="30"/>
  <c r="I68" i="30"/>
  <c r="E69" i="30"/>
  <c r="G68" i="30"/>
  <c r="O43" i="30"/>
  <c r="Q17" i="30"/>
  <c r="O47" i="30"/>
  <c r="L18" i="30"/>
  <c r="P25" i="30"/>
  <c r="N46" i="30"/>
  <c r="J22" i="30"/>
  <c r="P38" i="30"/>
  <c r="R26" i="30"/>
  <c r="E71" i="30"/>
  <c r="M24" i="30"/>
  <c r="O17" i="30"/>
  <c r="N60" i="30"/>
  <c r="J44" i="30"/>
  <c r="S44" i="30"/>
  <c r="G48" i="30"/>
  <c r="O15" i="30"/>
  <c r="K62" i="30"/>
  <c r="I69" i="30"/>
  <c r="I19" i="30"/>
  <c r="K25" i="30"/>
  <c r="I45" i="30"/>
  <c r="O21" i="30"/>
  <c r="R40" i="30"/>
  <c r="O40" i="30"/>
  <c r="I23" i="30"/>
  <c r="F43" i="30"/>
  <c r="R38" i="30"/>
  <c r="E15" i="30"/>
  <c r="I44" i="30"/>
  <c r="L38" i="30"/>
  <c r="P64" i="30"/>
  <c r="H22" i="30"/>
  <c r="L25" i="30"/>
  <c r="Q66" i="30"/>
  <c r="G20" i="30"/>
  <c r="O38" i="30"/>
  <c r="F70" i="30"/>
  <c r="M59" i="30"/>
  <c r="K36" i="30"/>
  <c r="H61" i="30"/>
  <c r="Q20" i="30"/>
  <c r="N42" i="30"/>
  <c r="M70" i="30"/>
  <c r="Q39" i="30"/>
  <c r="N61" i="30"/>
  <c r="M44" i="30"/>
  <c r="J18" i="30"/>
  <c r="G45" i="30"/>
  <c r="M67" i="30"/>
  <c r="F42" i="30"/>
  <c r="S65" i="30"/>
  <c r="J25" i="30"/>
  <c r="P16" i="30"/>
  <c r="S16" i="30"/>
  <c r="G63" i="30"/>
  <c r="O48" i="30"/>
  <c r="G43" i="30"/>
  <c r="F14" i="30"/>
  <c r="S62" i="30"/>
  <c r="S47" i="30"/>
  <c r="E42" i="30"/>
  <c r="P40" i="30"/>
  <c r="E37" i="30"/>
  <c r="F21" i="30"/>
  <c r="H20" i="30"/>
  <c r="H45" i="30"/>
  <c r="N45" i="30"/>
  <c r="H60" i="30"/>
  <c r="G23" i="30"/>
  <c r="R62" i="30"/>
  <c r="R44" i="30"/>
  <c r="H70" i="30"/>
  <c r="Q45" i="30"/>
  <c r="N62" i="30"/>
  <c r="K40" i="30"/>
  <c r="M25" i="30"/>
  <c r="L40" i="30"/>
  <c r="R60" i="30"/>
  <c r="F62" i="30"/>
  <c r="P58" i="30"/>
  <c r="H14" i="26"/>
  <c r="J48" i="30"/>
  <c r="I61" i="30"/>
  <c r="E24" i="30"/>
  <c r="O69" i="30"/>
  <c r="R41" i="30"/>
  <c r="O14" i="30"/>
  <c r="Q25" i="30"/>
  <c r="M23" i="30"/>
  <c r="M68" i="30"/>
  <c r="I64" i="30"/>
  <c r="Q16" i="30"/>
  <c r="I22" i="26"/>
  <c r="J22" i="26"/>
  <c r="I24" i="26"/>
  <c r="J24" i="26"/>
  <c r="I26" i="26"/>
  <c r="J26" i="26"/>
  <c r="J19" i="26"/>
  <c r="I19" i="26"/>
  <c r="J23" i="26"/>
  <c r="I23" i="26"/>
  <c r="I21" i="26"/>
  <c r="J21" i="26"/>
  <c r="I18" i="26"/>
  <c r="J18" i="26"/>
  <c r="J25" i="26"/>
  <c r="I25" i="26"/>
  <c r="I20" i="26"/>
  <c r="J20" i="26"/>
  <c r="I27" i="26"/>
  <c r="J27" i="26"/>
  <c r="T14" i="30" l="1"/>
  <c r="E47" i="17"/>
  <c r="E32" i="17"/>
  <c r="E21" i="17"/>
  <c r="AG21" i="17" l="1"/>
  <c r="AG32" i="17"/>
  <c r="AG47" i="17"/>
  <c r="AG46" i="17"/>
  <c r="AG18" i="17"/>
  <c r="AG28" i="17"/>
  <c r="AG42" i="17"/>
  <c r="AG11" i="17"/>
  <c r="AG14" i="17"/>
  <c r="AG19" i="17"/>
  <c r="AG29" i="17"/>
  <c r="AG43" i="17"/>
  <c r="AG27" i="17"/>
  <c r="AG12" i="17"/>
  <c r="AG15" i="17"/>
  <c r="AG20" i="17"/>
  <c r="AG30" i="17"/>
  <c r="AG39" i="17"/>
  <c r="AG51" i="17"/>
  <c r="AG13" i="17"/>
  <c r="AG40" i="17"/>
  <c r="AG44" i="17"/>
  <c r="AG52" i="17"/>
  <c r="AG24" i="17"/>
  <c r="AG45" i="17"/>
  <c r="AG25" i="17"/>
  <c r="AG56" i="17"/>
  <c r="AG26" i="17"/>
  <c r="AG31" i="17"/>
  <c r="AG41" i="17"/>
  <c r="E34" i="17"/>
  <c r="E36" i="17" l="1"/>
  <c r="AG34" i="17"/>
  <c r="E49" i="17" l="1"/>
  <c r="AG36" i="17"/>
  <c r="E54" i="17" l="1"/>
  <c r="E58" i="17" s="1"/>
  <c r="AG49" i="17"/>
  <c r="AG58" i="17" l="1"/>
  <c r="AG54" i="17"/>
  <c r="M56" i="30" a="1"/>
  <c r="F12" i="30" a="1"/>
  <c r="R55" i="30" a="1"/>
  <c r="S57" i="30" a="1"/>
  <c r="G13" i="30" a="1"/>
  <c r="H13" i="26" a="1"/>
  <c r="P13" i="30" a="1"/>
  <c r="R56" i="30" a="1"/>
  <c r="J13" i="30" a="1"/>
  <c r="L11" i="30" a="1"/>
  <c r="Q56" i="30" a="1"/>
  <c r="I35" i="30" a="1"/>
  <c r="O33" i="30" a="1"/>
  <c r="J55" i="30" a="1"/>
  <c r="L56" i="30" a="1"/>
  <c r="H11" i="26" a="1"/>
  <c r="N33" i="30" a="1"/>
  <c r="O55" i="30" a="1"/>
  <c r="J34" i="30" a="1"/>
  <c r="P55" i="30" a="1"/>
  <c r="F34" i="30" a="1"/>
  <c r="E11" i="30" a="1"/>
  <c r="R12" i="30" a="1"/>
  <c r="I56" i="30" a="1"/>
  <c r="N11" i="30" a="1"/>
  <c r="G13" i="26" a="1"/>
  <c r="G11" i="30" a="1"/>
  <c r="Q11" i="30" a="1"/>
  <c r="M11" i="30" a="1"/>
  <c r="F55" i="30" a="1"/>
  <c r="S12" i="30" a="1"/>
  <c r="H56" i="30" a="1"/>
  <c r="M13" i="30" a="1"/>
  <c r="L13" i="30" a="1"/>
  <c r="M12" i="30" a="1"/>
  <c r="J33" i="30" a="1"/>
  <c r="S34" i="30" a="1"/>
  <c r="I33" i="30" a="1"/>
  <c r="Q35" i="30" a="1"/>
  <c r="Q34" i="30" a="1"/>
  <c r="E56" i="30" a="1"/>
  <c r="H34" i="30" a="1"/>
  <c r="L33" i="30" a="1"/>
  <c r="G12" i="30" a="1"/>
  <c r="L55" i="30" a="1"/>
  <c r="F13" i="30" a="1"/>
  <c r="Q55" i="30" a="1"/>
  <c r="R35" i="30" a="1"/>
  <c r="K55" i="30" a="1"/>
  <c r="F35" i="30" a="1"/>
  <c r="R13" i="30" a="1"/>
  <c r="N35" i="30" a="1"/>
  <c r="S33" i="30" a="1"/>
  <c r="G55" i="30" a="1"/>
  <c r="R33" i="30" a="1"/>
  <c r="G56" i="30" a="1"/>
  <c r="K13" i="30" a="1"/>
  <c r="E33" i="30" a="1"/>
  <c r="K12" i="30" a="1"/>
  <c r="P35" i="30" a="1"/>
  <c r="L57" i="30" a="1"/>
  <c r="G57" i="30" a="1"/>
  <c r="G12" i="26" a="1"/>
  <c r="M34" i="30" a="1"/>
  <c r="G34" i="30" a="1"/>
  <c r="E35" i="30" a="1"/>
  <c r="F11" i="26" a="1"/>
  <c r="Q57" i="30" a="1"/>
  <c r="O34" i="30" a="1"/>
  <c r="M35" i="30" a="1"/>
  <c r="Q33" i="30" a="1"/>
  <c r="N13" i="30" a="1"/>
  <c r="S11" i="30" a="1"/>
  <c r="L35" i="30" a="1"/>
  <c r="R57" i="30" a="1"/>
  <c r="S35" i="30" a="1"/>
  <c r="S13" i="30" a="1"/>
  <c r="E12" i="30" a="1"/>
  <c r="Q12" i="30" a="1"/>
  <c r="K56" i="30" a="1"/>
  <c r="G33" i="30" a="1"/>
  <c r="I57" i="30" a="1"/>
  <c r="H55" i="30" a="1"/>
  <c r="L34" i="30" a="1"/>
  <c r="O56" i="30" a="1"/>
  <c r="O11" i="30" a="1"/>
  <c r="H13" i="30" a="1"/>
  <c r="M55" i="30" a="1"/>
  <c r="N34" i="30" a="1"/>
  <c r="F33" i="30" a="1"/>
  <c r="G35" i="30" a="1"/>
  <c r="M33" i="30" a="1"/>
  <c r="E55" i="30" a="1"/>
  <c r="H35" i="30" a="1"/>
  <c r="P56" i="30" a="1"/>
  <c r="E34" i="30" a="1"/>
  <c r="H12" i="30" a="1"/>
  <c r="Q13" i="30" a="1"/>
  <c r="I12" i="30" a="1"/>
  <c r="H12" i="26" a="1"/>
  <c r="S56" i="30" a="1"/>
  <c r="J11" i="30" a="1"/>
  <c r="P11" i="30" a="1"/>
  <c r="J57" i="30" a="1"/>
  <c r="N56" i="30" a="1"/>
  <c r="I55" i="30" a="1"/>
  <c r="N57" i="30" a="1"/>
  <c r="I13" i="30" a="1"/>
  <c r="H33" i="30" a="1"/>
  <c r="O12" i="30" a="1"/>
  <c r="S55" i="30" a="1"/>
  <c r="R11" i="30" a="1"/>
  <c r="O57" i="30" a="1"/>
  <c r="J56" i="30" a="1"/>
  <c r="G11" i="26" a="1"/>
  <c r="F12" i="26" a="1"/>
  <c r="K11" i="30" a="1"/>
  <c r="K57" i="30" a="1"/>
  <c r="F57" i="30" a="1"/>
  <c r="J35" i="30" a="1"/>
  <c r="R34" i="30" a="1"/>
  <c r="O13" i="30" a="1"/>
  <c r="K34" i="30" a="1"/>
  <c r="H11" i="30" a="1"/>
  <c r="N12" i="30" a="1"/>
  <c r="F11" i="30" a="1"/>
  <c r="I11" i="30" a="1"/>
  <c r="F56" i="30" a="1"/>
  <c r="P33" i="30" a="1"/>
  <c r="K33" i="30" a="1"/>
  <c r="P34" i="30" a="1"/>
  <c r="E13" i="30" a="1"/>
  <c r="F13" i="26" a="1"/>
  <c r="E57" i="30" a="1"/>
  <c r="P57" i="30" a="1"/>
  <c r="H57" i="30" a="1"/>
  <c r="K35" i="30" a="1"/>
  <c r="I34" i="30" a="1"/>
  <c r="J12" i="30" a="1"/>
  <c r="N55" i="30" a="1"/>
  <c r="O35" i="30" a="1"/>
  <c r="P12" i="30" a="1"/>
  <c r="L12" i="30" a="1"/>
  <c r="M57" i="30" a="1"/>
  <c r="R57" i="30" l="1"/>
  <c r="M57" i="30"/>
  <c r="O57" i="30"/>
  <c r="J57" i="30"/>
  <c r="E57" i="30"/>
  <c r="P57" i="30"/>
  <c r="K57" i="30"/>
  <c r="F57" i="30"/>
  <c r="L57" i="30"/>
  <c r="G57" i="30"/>
  <c r="H57" i="30"/>
  <c r="H13" i="26"/>
  <c r="Q57" i="30"/>
  <c r="I57" i="30"/>
  <c r="S57" i="30"/>
  <c r="N57" i="30"/>
  <c r="I35" i="30"/>
  <c r="O35" i="30"/>
  <c r="G13" i="26"/>
  <c r="R35" i="30"/>
  <c r="E35" i="30"/>
  <c r="P35" i="30"/>
  <c r="N35" i="30"/>
  <c r="L35" i="30"/>
  <c r="J35" i="30"/>
  <c r="H35" i="30"/>
  <c r="G35" i="30"/>
  <c r="F35" i="30"/>
  <c r="S35" i="30"/>
  <c r="M35" i="30"/>
  <c r="K35" i="30"/>
  <c r="Q35" i="30"/>
  <c r="O13" i="30"/>
  <c r="R13" i="30"/>
  <c r="N13" i="30"/>
  <c r="F13" i="26"/>
  <c r="K13" i="30"/>
  <c r="G13" i="30"/>
  <c r="J13" i="30"/>
  <c r="I13" i="30"/>
  <c r="P13" i="30"/>
  <c r="F13" i="30"/>
  <c r="M13" i="30"/>
  <c r="Q13" i="30"/>
  <c r="E13" i="30"/>
  <c r="S13" i="30"/>
  <c r="L13" i="30"/>
  <c r="H13" i="30"/>
  <c r="G12" i="26"/>
  <c r="I34" i="30"/>
  <c r="H34" i="30"/>
  <c r="K34" i="30"/>
  <c r="R34" i="30"/>
  <c r="L34" i="30"/>
  <c r="N34" i="30"/>
  <c r="F34" i="30"/>
  <c r="Q34" i="30"/>
  <c r="S34" i="30"/>
  <c r="O34" i="30"/>
  <c r="J34" i="30"/>
  <c r="G34" i="30"/>
  <c r="E34" i="30"/>
  <c r="M34" i="30"/>
  <c r="P34" i="30"/>
  <c r="H12" i="26"/>
  <c r="F56" i="30"/>
  <c r="G56" i="30"/>
  <c r="N56" i="30"/>
  <c r="P56" i="30"/>
  <c r="O56" i="30"/>
  <c r="Q56" i="30"/>
  <c r="M56" i="30"/>
  <c r="L56" i="30"/>
  <c r="R56" i="30"/>
  <c r="I56" i="30"/>
  <c r="E56" i="30"/>
  <c r="H56" i="30"/>
  <c r="S56" i="30"/>
  <c r="J56" i="30"/>
  <c r="K56" i="30"/>
  <c r="F12" i="26"/>
  <c r="O12" i="30"/>
  <c r="J12" i="30"/>
  <c r="M12" i="30"/>
  <c r="K12" i="30"/>
  <c r="Q12" i="30"/>
  <c r="N12" i="30"/>
  <c r="L12" i="30"/>
  <c r="G12" i="30"/>
  <c r="R12" i="30"/>
  <c r="H12" i="30"/>
  <c r="P12" i="30"/>
  <c r="F12" i="30"/>
  <c r="E12" i="30"/>
  <c r="S12" i="30"/>
  <c r="I12" i="30"/>
  <c r="M55" i="30"/>
  <c r="N55" i="30"/>
  <c r="I55" i="30"/>
  <c r="J55" i="30"/>
  <c r="P55" i="30"/>
  <c r="L55" i="30"/>
  <c r="H11" i="26"/>
  <c r="E55" i="30"/>
  <c r="F55" i="30"/>
  <c r="S55" i="30"/>
  <c r="K55" i="30"/>
  <c r="O55" i="30"/>
  <c r="Q55" i="30"/>
  <c r="G55" i="30"/>
  <c r="R55" i="30"/>
  <c r="H55" i="30"/>
  <c r="F11" i="26"/>
  <c r="N11" i="30"/>
  <c r="Q11" i="30"/>
  <c r="P11" i="30"/>
  <c r="H11" i="30"/>
  <c r="E11" i="30"/>
  <c r="R11" i="30"/>
  <c r="L11" i="30"/>
  <c r="J11" i="30"/>
  <c r="S11" i="30"/>
  <c r="G11" i="30"/>
  <c r="F11" i="30"/>
  <c r="K11" i="30"/>
  <c r="M11" i="30"/>
  <c r="O11" i="30"/>
  <c r="I11" i="30"/>
  <c r="G11" i="26"/>
  <c r="N33" i="30"/>
  <c r="I33" i="30"/>
  <c r="P33" i="30"/>
  <c r="O33" i="30"/>
  <c r="R33" i="30"/>
  <c r="L33" i="30"/>
  <c r="H33" i="30"/>
  <c r="G33" i="30"/>
  <c r="S33" i="30"/>
  <c r="J33" i="30"/>
  <c r="M33" i="30"/>
  <c r="K33" i="30"/>
  <c r="E33" i="30"/>
  <c r="F33" i="30"/>
  <c r="Q33" i="30"/>
  <c r="T22" i="30" l="1"/>
  <c r="T44" i="30"/>
  <c r="T20" i="30"/>
  <c r="T66" i="30"/>
  <c r="T27" i="30"/>
  <c r="T64" i="30"/>
  <c r="T40" i="30"/>
  <c r="T48" i="30"/>
  <c r="T43" i="30"/>
  <c r="T18" i="30"/>
  <c r="T21" i="30"/>
  <c r="T46" i="30"/>
  <c r="T63" i="30"/>
  <c r="T45" i="30"/>
  <c r="T67" i="30"/>
  <c r="T69" i="30"/>
  <c r="T47" i="30"/>
  <c r="T25" i="30"/>
  <c r="T41" i="30"/>
  <c r="T42" i="30"/>
  <c r="T23" i="30"/>
  <c r="T49" i="30"/>
  <c r="T68" i="30"/>
  <c r="T65" i="30"/>
  <c r="T19" i="30"/>
  <c r="T24" i="30"/>
  <c r="T70" i="30"/>
  <c r="T62" i="30"/>
  <c r="T26" i="30"/>
  <c r="T71" i="30"/>
  <c r="AY11" i="17"/>
  <c r="AX25" i="17"/>
  <c r="AW30" i="17"/>
  <c r="AE56" i="17"/>
  <c r="AE52" i="17"/>
  <c r="AE51" i="17"/>
  <c r="AE46" i="17"/>
  <c r="AE45" i="17"/>
  <c r="AE44" i="17"/>
  <c r="AE43" i="17"/>
  <c r="AE42" i="17"/>
  <c r="AE41" i="17"/>
  <c r="AE40" i="17"/>
  <c r="AE39" i="17"/>
  <c r="AE31" i="17"/>
  <c r="AE30" i="17"/>
  <c r="AE29" i="17"/>
  <c r="AE28" i="17"/>
  <c r="AE27" i="17"/>
  <c r="AE26" i="17"/>
  <c r="AE25" i="17"/>
  <c r="AE24" i="17"/>
  <c r="AE20" i="17"/>
  <c r="AE19" i="17"/>
  <c r="BE51" i="17"/>
  <c r="AE14" i="17"/>
  <c r="AE13" i="17"/>
  <c r="AE12" i="17"/>
  <c r="AE11" i="17"/>
  <c r="R11" i="17"/>
  <c r="R15" i="17" s="1"/>
  <c r="R36" i="17" s="1"/>
  <c r="R49" i="17" s="1"/>
  <c r="R54" i="17" s="1"/>
  <c r="R58" i="17" s="1"/>
  <c r="AE15" i="17" l="1"/>
  <c r="AE47" i="17"/>
  <c r="AE32" i="17"/>
  <c r="AE21" i="17"/>
  <c r="AE34" i="17" s="1"/>
  <c r="AE36" i="17" s="1"/>
  <c r="AE49" i="17" s="1"/>
  <c r="AE54" i="17" s="1"/>
  <c r="AE58" i="17" s="1"/>
  <c r="AV32" i="17"/>
  <c r="AU32" i="17"/>
  <c r="AW32" i="17"/>
  <c r="BA32" i="17"/>
  <c r="BC21" i="17"/>
  <c r="BC18" i="17"/>
  <c r="BA45" i="17"/>
  <c r="BA24" i="17"/>
  <c r="BA46" i="17"/>
  <c r="BA27" i="17"/>
  <c r="BA51" i="17"/>
  <c r="BA39" i="17"/>
  <c r="BA30" i="17"/>
  <c r="BA20" i="17"/>
  <c r="BA15" i="17"/>
  <c r="BA56" i="17"/>
  <c r="BA25" i="17"/>
  <c r="BA42" i="17"/>
  <c r="BA28" i="17"/>
  <c r="BA52" i="17"/>
  <c r="BA44" i="17"/>
  <c r="BA40" i="17"/>
  <c r="BA13" i="17"/>
  <c r="BA43" i="17"/>
  <c r="BA29" i="17"/>
  <c r="BA19" i="17"/>
  <c r="BA14" i="17"/>
  <c r="BA41" i="17"/>
  <c r="BA26" i="17"/>
  <c r="BA11" i="17"/>
  <c r="BA31" i="17"/>
  <c r="BA12" i="17"/>
  <c r="BA21" i="17"/>
  <c r="BA18" i="17"/>
  <c r="BA47" i="17"/>
  <c r="BE42" i="17"/>
  <c r="BE28" i="17"/>
  <c r="BE52" i="17"/>
  <c r="BE44" i="17"/>
  <c r="BE40" i="17"/>
  <c r="BE13" i="17"/>
  <c r="BE41" i="17"/>
  <c r="BE31" i="17"/>
  <c r="BE26" i="17"/>
  <c r="BE43" i="17"/>
  <c r="BE29" i="17"/>
  <c r="BE19" i="17"/>
  <c r="BE14" i="17"/>
  <c r="BE45" i="17"/>
  <c r="BE24" i="17"/>
  <c r="BE46" i="17"/>
  <c r="BE27" i="17"/>
  <c r="BE56" i="17"/>
  <c r="BE25" i="17"/>
  <c r="BE39" i="17"/>
  <c r="BE11" i="17"/>
  <c r="BE20" i="17"/>
  <c r="BE12" i="17"/>
  <c r="BE30" i="17"/>
  <c r="BE15" i="17"/>
  <c r="BD21" i="17"/>
  <c r="BD18" i="17"/>
  <c r="BC32" i="17"/>
  <c r="BB46" i="17"/>
  <c r="BB27" i="17"/>
  <c r="BB51" i="17"/>
  <c r="BB39" i="17"/>
  <c r="BB30" i="17"/>
  <c r="BB20" i="17"/>
  <c r="BB15" i="17"/>
  <c r="BB56" i="17"/>
  <c r="BB25" i="17"/>
  <c r="BB42" i="17"/>
  <c r="BB28" i="17"/>
  <c r="BB52" i="17"/>
  <c r="BB44" i="17"/>
  <c r="BB40" i="17"/>
  <c r="BB13" i="17"/>
  <c r="BB41" i="17"/>
  <c r="BB31" i="17"/>
  <c r="BB26" i="17"/>
  <c r="BB45" i="17"/>
  <c r="BB24" i="17"/>
  <c r="BB14" i="17"/>
  <c r="BB11" i="17"/>
  <c r="BB19" i="17"/>
  <c r="BB43" i="17"/>
  <c r="BB29" i="17"/>
  <c r="BB21" i="17"/>
  <c r="BB18" i="17"/>
  <c r="BB32" i="17"/>
  <c r="BB47" i="17"/>
  <c r="AY18" i="17"/>
  <c r="BF52" i="17"/>
  <c r="BF44" i="17"/>
  <c r="BF40" i="17"/>
  <c r="BF13" i="17"/>
  <c r="BF41" i="17"/>
  <c r="BF31" i="17"/>
  <c r="BF26" i="17"/>
  <c r="BF43" i="17"/>
  <c r="BF29" i="17"/>
  <c r="BF19" i="17"/>
  <c r="BF14" i="17"/>
  <c r="BF45" i="17"/>
  <c r="BF24" i="17"/>
  <c r="BF46" i="17"/>
  <c r="BF27" i="17"/>
  <c r="BF51" i="17"/>
  <c r="BF39" i="17"/>
  <c r="BF30" i="17"/>
  <c r="BF20" i="17"/>
  <c r="BF15" i="17"/>
  <c r="BF12" i="17"/>
  <c r="BF42" i="17"/>
  <c r="BF28" i="17"/>
  <c r="BF56" i="17"/>
  <c r="BF25" i="17"/>
  <c r="BF11" i="17"/>
  <c r="BD32" i="17"/>
  <c r="AU51" i="17"/>
  <c r="AU39" i="17"/>
  <c r="AU30" i="17"/>
  <c r="AU20" i="17"/>
  <c r="AU15" i="17"/>
  <c r="AU56" i="17"/>
  <c r="AU25" i="17"/>
  <c r="AU42" i="17"/>
  <c r="AU28" i="17"/>
  <c r="AU52" i="17"/>
  <c r="AU44" i="17"/>
  <c r="AU40" i="17"/>
  <c r="AU13" i="17"/>
  <c r="AU41" i="17"/>
  <c r="AU31" i="17"/>
  <c r="AU26" i="17"/>
  <c r="AU43" i="17"/>
  <c r="AU29" i="17"/>
  <c r="AU19" i="17"/>
  <c r="AU14" i="17"/>
  <c r="AU46" i="17"/>
  <c r="AU27" i="17"/>
  <c r="AU24" i="17"/>
  <c r="AU45" i="17"/>
  <c r="AU11" i="17"/>
  <c r="AU12" i="17"/>
  <c r="BF21" i="17"/>
  <c r="BF18" i="17"/>
  <c r="BE32" i="17"/>
  <c r="BC47" i="17"/>
  <c r="AV56" i="17"/>
  <c r="AV25" i="17"/>
  <c r="AV42" i="17"/>
  <c r="AV28" i="17"/>
  <c r="AV52" i="17"/>
  <c r="AV44" i="17"/>
  <c r="AV40" i="17"/>
  <c r="AV13" i="17"/>
  <c r="AV41" i="17"/>
  <c r="AV31" i="17"/>
  <c r="AV26" i="17"/>
  <c r="AV43" i="17"/>
  <c r="AV29" i="17"/>
  <c r="AV19" i="17"/>
  <c r="AV14" i="17"/>
  <c r="AV45" i="17"/>
  <c r="AV24" i="17"/>
  <c r="AV51" i="17"/>
  <c r="AV39" i="17"/>
  <c r="AV30" i="17"/>
  <c r="AV20" i="17"/>
  <c r="AV15" i="17"/>
  <c r="AV11" i="17"/>
  <c r="AV27" i="17"/>
  <c r="AV46" i="17"/>
  <c r="AV12" i="17"/>
  <c r="AV21" i="17"/>
  <c r="AV18" i="17"/>
  <c r="AV47" i="17"/>
  <c r="BD47" i="17"/>
  <c r="AW21" i="17"/>
  <c r="AW18" i="17"/>
  <c r="AW47" i="17"/>
  <c r="BE47" i="17"/>
  <c r="AX52" i="17"/>
  <c r="AX44" i="17"/>
  <c r="AX40" i="17"/>
  <c r="AX13" i="17"/>
  <c r="AX41" i="17"/>
  <c r="AX31" i="17"/>
  <c r="AX26" i="17"/>
  <c r="AX43" i="17"/>
  <c r="AX29" i="17"/>
  <c r="AX19" i="17"/>
  <c r="AX14" i="17"/>
  <c r="AX45" i="17"/>
  <c r="AX24" i="17"/>
  <c r="AX46" i="17"/>
  <c r="AX27" i="17"/>
  <c r="AX51" i="17"/>
  <c r="AX39" i="17"/>
  <c r="AX30" i="17"/>
  <c r="AX20" i="17"/>
  <c r="AX15" i="17"/>
  <c r="AX42" i="17"/>
  <c r="AX28" i="17"/>
  <c r="AX56" i="17"/>
  <c r="AX12" i="17"/>
  <c r="AX11" i="17"/>
  <c r="AX21" i="17"/>
  <c r="AX18" i="17"/>
  <c r="AX32" i="17"/>
  <c r="AX47" i="17"/>
  <c r="BD56" i="17"/>
  <c r="BD25" i="17"/>
  <c r="BD42" i="17"/>
  <c r="BD28" i="17"/>
  <c r="BD52" i="17"/>
  <c r="BD44" i="17"/>
  <c r="BD40" i="17"/>
  <c r="BD13" i="17"/>
  <c r="BD41" i="17"/>
  <c r="BD31" i="17"/>
  <c r="BD26" i="17"/>
  <c r="BD43" i="17"/>
  <c r="BD29" i="17"/>
  <c r="BD19" i="17"/>
  <c r="BD14" i="17"/>
  <c r="BD45" i="17"/>
  <c r="BD24" i="17"/>
  <c r="BD51" i="17"/>
  <c r="BD39" i="17"/>
  <c r="BD30" i="17"/>
  <c r="BD20" i="17"/>
  <c r="BD15" i="17"/>
  <c r="BD12" i="17"/>
  <c r="BD11" i="17"/>
  <c r="BD27" i="17"/>
  <c r="BD46" i="17"/>
  <c r="AU47" i="17"/>
  <c r="BF32" i="17"/>
  <c r="AW42" i="17"/>
  <c r="AW28" i="17"/>
  <c r="AW52" i="17"/>
  <c r="AW44" i="17"/>
  <c r="AW40" i="17"/>
  <c r="AW13" i="17"/>
  <c r="AW41" i="17"/>
  <c r="AW31" i="17"/>
  <c r="AW26" i="17"/>
  <c r="AW43" i="17"/>
  <c r="AW29" i="17"/>
  <c r="AW19" i="17"/>
  <c r="AW14" i="17"/>
  <c r="AW45" i="17"/>
  <c r="AW24" i="17"/>
  <c r="AW46" i="17"/>
  <c r="AW27" i="17"/>
  <c r="AW56" i="17"/>
  <c r="AW25" i="17"/>
  <c r="AW15" i="17"/>
  <c r="AW11" i="17"/>
  <c r="AW39" i="17"/>
  <c r="AW20" i="17"/>
  <c r="AW12" i="17"/>
  <c r="AW51" i="17"/>
  <c r="BF47" i="17"/>
  <c r="AY41" i="17"/>
  <c r="AY31" i="17"/>
  <c r="AY26" i="17"/>
  <c r="AY43" i="17"/>
  <c r="AY29" i="17"/>
  <c r="AY19" i="17"/>
  <c r="AY14" i="17"/>
  <c r="AY45" i="17"/>
  <c r="AY24" i="17"/>
  <c r="AY46" i="17"/>
  <c r="AY27" i="17"/>
  <c r="AY51" i="17"/>
  <c r="AY39" i="17"/>
  <c r="AY30" i="17"/>
  <c r="AY20" i="17"/>
  <c r="AY15" i="17"/>
  <c r="AY56" i="17"/>
  <c r="AY25" i="17"/>
  <c r="AY52" i="17"/>
  <c r="AY44" i="17"/>
  <c r="AY40" i="17"/>
  <c r="AY13" i="17"/>
  <c r="AY28" i="17"/>
  <c r="AY12" i="17"/>
  <c r="AY42" i="17"/>
  <c r="AY21" i="17"/>
  <c r="AY32" i="17"/>
  <c r="AY47" i="17"/>
  <c r="BB12" i="17"/>
  <c r="BE21" i="17"/>
  <c r="BE18" i="17"/>
  <c r="AU21" i="17"/>
  <c r="AU18" i="17"/>
  <c r="BC51" i="17"/>
  <c r="BC39" i="17"/>
  <c r="BC30" i="17"/>
  <c r="BC20" i="17"/>
  <c r="BC15" i="17"/>
  <c r="BC56" i="17"/>
  <c r="BC25" i="17"/>
  <c r="BC42" i="17"/>
  <c r="BC28" i="17"/>
  <c r="BC52" i="17"/>
  <c r="BC44" i="17"/>
  <c r="BC40" i="17"/>
  <c r="BC13" i="17"/>
  <c r="BC41" i="17"/>
  <c r="BC31" i="17"/>
  <c r="BC26" i="17"/>
  <c r="BC43" i="17"/>
  <c r="BC29" i="17"/>
  <c r="BC19" i="17"/>
  <c r="BC14" i="17"/>
  <c r="BC46" i="17"/>
  <c r="BC27" i="17"/>
  <c r="BC45" i="17"/>
  <c r="BC11" i="17"/>
  <c r="BC12" i="17"/>
  <c r="BC24" i="17"/>
  <c r="AZ43" i="17"/>
  <c r="AZ29" i="17"/>
  <c r="AZ19" i="17"/>
  <c r="AZ14" i="17"/>
  <c r="AZ45" i="17"/>
  <c r="AZ24" i="17"/>
  <c r="AZ46" i="17"/>
  <c r="AZ27" i="17"/>
  <c r="AZ51" i="17"/>
  <c r="AZ39" i="17"/>
  <c r="AZ30" i="17"/>
  <c r="AZ20" i="17"/>
  <c r="AZ15" i="17"/>
  <c r="AZ56" i="17"/>
  <c r="AZ25" i="17"/>
  <c r="AZ42" i="17"/>
  <c r="AZ28" i="17"/>
  <c r="AZ41" i="17"/>
  <c r="AZ31" i="17"/>
  <c r="AZ26" i="17"/>
  <c r="AZ12" i="17"/>
  <c r="AZ44" i="17"/>
  <c r="AZ13" i="17"/>
  <c r="AZ52" i="17"/>
  <c r="AZ11" i="17"/>
  <c r="AZ40" i="17"/>
  <c r="AZ21" i="17"/>
  <c r="AZ18" i="17"/>
  <c r="AZ32" i="17"/>
  <c r="AZ47" i="17"/>
  <c r="AY34" i="17"/>
  <c r="BG15" i="17"/>
  <c r="AT56" i="17"/>
  <c r="BA34" i="17" l="1"/>
  <c r="AX34" i="17"/>
  <c r="AU34" i="17"/>
  <c r="AW34" i="17"/>
  <c r="AZ34" i="17"/>
  <c r="BF34" i="17"/>
  <c r="BG24" i="17"/>
  <c r="AT18" i="17"/>
  <c r="BB34" i="17"/>
  <c r="BE34" i="17"/>
  <c r="AT25" i="17"/>
  <c r="BC34" i="17"/>
  <c r="BD34" i="17"/>
  <c r="BG29" i="17"/>
  <c r="AT14" i="17"/>
  <c r="BG46" i="17"/>
  <c r="AT32" i="17"/>
  <c r="BG25" i="17"/>
  <c r="AT45" i="17"/>
  <c r="BG20" i="17"/>
  <c r="BG56" i="17"/>
  <c r="AT13" i="17"/>
  <c r="AT29" i="17"/>
  <c r="BG28" i="17"/>
  <c r="AT30" i="17"/>
  <c r="BG43" i="17"/>
  <c r="BG41" i="17"/>
  <c r="BG11" i="17"/>
  <c r="BG14" i="17"/>
  <c r="BG30" i="17"/>
  <c r="AT46" i="17"/>
  <c r="AT31" i="17"/>
  <c r="BG51" i="17"/>
  <c r="AT52" i="17"/>
  <c r="BG26" i="17"/>
  <c r="AT44" i="17"/>
  <c r="AT39" i="17"/>
  <c r="AT24" i="17"/>
  <c r="BG27" i="17"/>
  <c r="AT11" i="17"/>
  <c r="BG47" i="17"/>
  <c r="BG32" i="17"/>
  <c r="BG45" i="17"/>
  <c r="AT40" i="17"/>
  <c r="BG19" i="17"/>
  <c r="AT27" i="17"/>
  <c r="BG13" i="17"/>
  <c r="AT20" i="17"/>
  <c r="BG52" i="17"/>
  <c r="AT41" i="17"/>
  <c r="AV34" i="17"/>
  <c r="BG44" i="17"/>
  <c r="AT28" i="17"/>
  <c r="AT43" i="17"/>
  <c r="BG39" i="17"/>
  <c r="AT51" i="17"/>
  <c r="BG31" i="17"/>
  <c r="BG42" i="17"/>
  <c r="AT15" i="17"/>
  <c r="AT12" i="17"/>
  <c r="AT47" i="17"/>
  <c r="BG18" i="17"/>
  <c r="BG12" i="17"/>
  <c r="BG40" i="17"/>
  <c r="AT42" i="17"/>
  <c r="AT26" i="17"/>
  <c r="AT19" i="17"/>
  <c r="AT21" i="17"/>
  <c r="AY36" i="17"/>
  <c r="BG21" i="17"/>
  <c r="BA36" i="17" l="1"/>
  <c r="AX36" i="17"/>
  <c r="AU36" i="17"/>
  <c r="AW36" i="17"/>
  <c r="AZ36" i="17"/>
  <c r="BE36" i="17"/>
  <c r="BF36" i="17"/>
  <c r="BD36" i="17"/>
  <c r="BC36" i="17"/>
  <c r="BB36" i="17"/>
  <c r="AT34" i="17"/>
  <c r="BG34" i="17"/>
  <c r="AV36" i="17"/>
  <c r="AY49" i="17"/>
  <c r="BA49" i="17" l="1"/>
  <c r="BE49" i="17"/>
  <c r="AX49" i="17"/>
  <c r="AU49" i="17"/>
  <c r="AW49" i="17"/>
  <c r="BB49" i="17"/>
  <c r="AZ49" i="17"/>
  <c r="BD49" i="17"/>
  <c r="BF49" i="17"/>
  <c r="BC49" i="17"/>
  <c r="AT36" i="17"/>
  <c r="AV49" i="17"/>
  <c r="BG36" i="17"/>
  <c r="AQ32" i="17"/>
  <c r="AY54" i="17" l="1"/>
  <c r="AT49" i="17"/>
  <c r="BG49" i="17"/>
  <c r="AS18" i="17"/>
  <c r="AR18" i="17"/>
  <c r="AR32" i="17"/>
  <c r="AR41" i="17"/>
  <c r="AR31" i="17"/>
  <c r="AR26" i="17"/>
  <c r="AR43" i="17"/>
  <c r="AR29" i="17"/>
  <c r="AR19" i="17"/>
  <c r="AR45" i="17"/>
  <c r="AR24" i="17"/>
  <c r="AR46" i="17"/>
  <c r="AR27" i="17"/>
  <c r="AR51" i="17"/>
  <c r="AR39" i="17"/>
  <c r="AR30" i="17"/>
  <c r="AR25" i="17"/>
  <c r="AR52" i="17"/>
  <c r="AR44" i="17"/>
  <c r="AR40" i="17"/>
  <c r="AR42" i="17"/>
  <c r="AR12" i="17"/>
  <c r="AR28" i="17"/>
  <c r="AR56" i="17"/>
  <c r="AR13" i="17"/>
  <c r="AR15" i="17"/>
  <c r="AR11" i="17"/>
  <c r="AR20" i="17"/>
  <c r="AR14" i="17"/>
  <c r="AS32" i="17"/>
  <c r="AS43" i="17"/>
  <c r="AS29" i="17"/>
  <c r="AS19" i="17"/>
  <c r="AS14" i="17"/>
  <c r="AS45" i="17"/>
  <c r="AS24" i="17"/>
  <c r="AS46" i="17"/>
  <c r="AS27" i="17"/>
  <c r="AS51" i="17"/>
  <c r="AS39" i="17"/>
  <c r="AS30" i="17"/>
  <c r="AS20" i="17"/>
  <c r="AS25" i="17"/>
  <c r="AS42" i="17"/>
  <c r="AS28" i="17"/>
  <c r="AS41" i="17"/>
  <c r="AS31" i="17"/>
  <c r="AS26" i="17"/>
  <c r="AS12" i="17"/>
  <c r="AS40" i="17"/>
  <c r="AS56" i="17"/>
  <c r="AS13" i="17"/>
  <c r="AS11" i="17"/>
  <c r="AS44" i="17"/>
  <c r="AS15" i="17"/>
  <c r="AS52" i="17"/>
  <c r="AQ47" i="17"/>
  <c r="AR47" i="17"/>
  <c r="AQ52" i="17"/>
  <c r="AQ44" i="17"/>
  <c r="AQ40" i="17"/>
  <c r="AQ41" i="17"/>
  <c r="AQ31" i="17"/>
  <c r="AQ26" i="17"/>
  <c r="AQ43" i="17"/>
  <c r="AQ29" i="17"/>
  <c r="AQ19" i="17"/>
  <c r="AQ45" i="17"/>
  <c r="AQ24" i="17"/>
  <c r="AQ46" i="17"/>
  <c r="AQ27" i="17"/>
  <c r="AQ51" i="17"/>
  <c r="AQ39" i="17"/>
  <c r="AQ30" i="17"/>
  <c r="AQ20" i="17"/>
  <c r="AQ42" i="17"/>
  <c r="AQ28" i="17"/>
  <c r="AQ11" i="17"/>
  <c r="AQ25" i="17"/>
  <c r="AQ14" i="17"/>
  <c r="AQ13" i="17"/>
  <c r="AQ12" i="17"/>
  <c r="AQ56" i="17"/>
  <c r="AQ15" i="17"/>
  <c r="AQ18" i="17"/>
  <c r="AS47" i="17"/>
  <c r="AY58" i="17"/>
  <c r="AS21" i="17"/>
  <c r="AQ21" i="17"/>
  <c r="AR21" i="17"/>
  <c r="BF54" i="17" l="1"/>
  <c r="AU54" i="17"/>
  <c r="AU58" i="17"/>
  <c r="BC54" i="17"/>
  <c r="BC58" i="17"/>
  <c r="AV54" i="17"/>
  <c r="AV58" i="17"/>
  <c r="AW54" i="17"/>
  <c r="AX54" i="17"/>
  <c r="BD54" i="17"/>
  <c r="BD58" i="17"/>
  <c r="BE54" i="17"/>
  <c r="BE58" i="17"/>
  <c r="BB54" i="17"/>
  <c r="BA54" i="17"/>
  <c r="AZ54" i="17"/>
  <c r="AZ58" i="17"/>
  <c r="BA58" i="17"/>
  <c r="BF58" i="17"/>
  <c r="AX58" i="17"/>
  <c r="AW58" i="17"/>
  <c r="BB58" i="17"/>
  <c r="AS34" i="17"/>
  <c r="AR34" i="17"/>
  <c r="AQ34" i="17"/>
  <c r="R32" i="30" a="1"/>
  <c r="G10" i="26" a="1"/>
  <c r="N10" i="30" a="1"/>
  <c r="S10" i="30" a="1"/>
  <c r="K32" i="30" a="1"/>
  <c r="J32" i="30" a="1"/>
  <c r="S32" i="30" a="1"/>
  <c r="F54" i="30" a="1"/>
  <c r="Q54" i="30" a="1"/>
  <c r="F32" i="30" a="1"/>
  <c r="F10" i="30" a="1"/>
  <c r="P54" i="30" a="1"/>
  <c r="M10" i="30" a="1"/>
  <c r="H10" i="30" a="1"/>
  <c r="O10" i="30" a="1"/>
  <c r="K54" i="30" a="1"/>
  <c r="K10" i="30" a="1"/>
  <c r="G32" i="30" a="1"/>
  <c r="Q32" i="30" a="1"/>
  <c r="E32" i="30" a="1"/>
  <c r="H32" i="30" a="1"/>
  <c r="L32" i="30" a="1"/>
  <c r="R10" i="30" a="1"/>
  <c r="O32" i="30" a="1"/>
  <c r="I32" i="30" a="1"/>
  <c r="L10" i="30" a="1"/>
  <c r="H54" i="30" a="1"/>
  <c r="O54" i="30" a="1"/>
  <c r="G54" i="30" a="1"/>
  <c r="E10" i="30" a="1"/>
  <c r="M32" i="30" a="1"/>
  <c r="P32" i="30" a="1"/>
  <c r="E54" i="30" a="1"/>
  <c r="F10" i="26" a="1"/>
  <c r="I10" i="30" a="1"/>
  <c r="J54" i="30" a="1"/>
  <c r="M54" i="30" a="1"/>
  <c r="Q10" i="30" a="1"/>
  <c r="J10" i="30" a="1"/>
  <c r="N32" i="30" a="1"/>
  <c r="I54" i="30" a="1"/>
  <c r="H10" i="26" a="1"/>
  <c r="P10" i="30" a="1"/>
  <c r="G10" i="30" a="1"/>
  <c r="N54" i="30" a="1"/>
  <c r="L54" i="30" a="1"/>
  <c r="S54" i="30" a="1"/>
  <c r="R54" i="30" a="1"/>
  <c r="H10" i="26" l="1"/>
  <c r="F54" i="30"/>
  <c r="P54" i="30"/>
  <c r="Q54" i="30"/>
  <c r="E54" i="30"/>
  <c r="H54" i="30"/>
  <c r="R54" i="30"/>
  <c r="O54" i="30"/>
  <c r="L54" i="30"/>
  <c r="M54" i="30"/>
  <c r="N54" i="30"/>
  <c r="G54" i="30"/>
  <c r="I54" i="30"/>
  <c r="S54" i="30"/>
  <c r="K54" i="30"/>
  <c r="J54" i="30"/>
  <c r="G10" i="26"/>
  <c r="H32" i="30"/>
  <c r="R32" i="30"/>
  <c r="J32" i="30"/>
  <c r="S32" i="30"/>
  <c r="K32" i="30"/>
  <c r="N32" i="30"/>
  <c r="L32" i="30"/>
  <c r="E32" i="30"/>
  <c r="P32" i="30"/>
  <c r="M32" i="30"/>
  <c r="I32" i="30"/>
  <c r="O32" i="30"/>
  <c r="Q32" i="30"/>
  <c r="F32" i="30"/>
  <c r="G32" i="30"/>
  <c r="F10" i="26"/>
  <c r="R10" i="30"/>
  <c r="I10" i="30"/>
  <c r="K10" i="30"/>
  <c r="P10" i="30"/>
  <c r="J10" i="30"/>
  <c r="Q10" i="30"/>
  <c r="M10" i="30"/>
  <c r="F10" i="30"/>
  <c r="E10" i="30"/>
  <c r="N10" i="30"/>
  <c r="O10" i="30"/>
  <c r="S10" i="30"/>
  <c r="L10" i="30"/>
  <c r="H10" i="30"/>
  <c r="G10" i="30"/>
  <c r="BG54" i="17"/>
  <c r="AT54" i="17"/>
  <c r="AT58" i="17"/>
  <c r="BG58" i="17"/>
  <c r="AR36" i="17"/>
  <c r="AS36" i="17"/>
  <c r="AQ36" i="17"/>
  <c r="AR49" i="17" l="1"/>
  <c r="AS49" i="17"/>
  <c r="AQ49" i="17"/>
  <c r="AS54" i="17" l="1"/>
  <c r="AS58" i="17"/>
  <c r="AQ54" i="17"/>
  <c r="AQ58" i="17"/>
  <c r="AR54" i="17"/>
  <c r="AR58" i="17"/>
  <c r="AP47" i="17"/>
  <c r="AJ47" i="17"/>
  <c r="AO47" i="17"/>
  <c r="AP42" i="17"/>
  <c r="AP28" i="17"/>
  <c r="AP52" i="17"/>
  <c r="AP44" i="17"/>
  <c r="AP40" i="17"/>
  <c r="AP41" i="17"/>
  <c r="AP31" i="17"/>
  <c r="AP26" i="17"/>
  <c r="AP43" i="17"/>
  <c r="AP29" i="17"/>
  <c r="AP19" i="17"/>
  <c r="AP45" i="17"/>
  <c r="AP24" i="17"/>
  <c r="AP46" i="17"/>
  <c r="AP27" i="17"/>
  <c r="AP25" i="17"/>
  <c r="AP30" i="17"/>
  <c r="AP20" i="17"/>
  <c r="AP15" i="17"/>
  <c r="AP11" i="17"/>
  <c r="AP51" i="17"/>
  <c r="AP14" i="17"/>
  <c r="AP12" i="17"/>
  <c r="AP39" i="17"/>
  <c r="AP56" i="17"/>
  <c r="AP13" i="17"/>
  <c r="AJ41" i="17"/>
  <c r="AJ31" i="17"/>
  <c r="AJ26" i="17"/>
  <c r="AJ43" i="17"/>
  <c r="AJ29" i="17"/>
  <c r="AJ19" i="17"/>
  <c r="AJ45" i="17"/>
  <c r="AJ24" i="17"/>
  <c r="AJ46" i="17"/>
  <c r="AJ27" i="17"/>
  <c r="AJ51" i="17"/>
  <c r="AJ39" i="17"/>
  <c r="AJ30" i="17"/>
  <c r="AJ25" i="17"/>
  <c r="AJ52" i="17"/>
  <c r="AJ44" i="17"/>
  <c r="AJ40" i="17"/>
  <c r="AJ12" i="17"/>
  <c r="AJ42" i="17"/>
  <c r="AJ20" i="17"/>
  <c r="AJ15" i="17"/>
  <c r="AJ56" i="17"/>
  <c r="AJ28" i="17"/>
  <c r="AJ13" i="17"/>
  <c r="AJ14" i="17"/>
  <c r="AJ11" i="17"/>
  <c r="AO25" i="17"/>
  <c r="AO42" i="17"/>
  <c r="AO28" i="17"/>
  <c r="AO52" i="17"/>
  <c r="AO44" i="17"/>
  <c r="AO40" i="17"/>
  <c r="AO41" i="17"/>
  <c r="AO31" i="17"/>
  <c r="AO26" i="17"/>
  <c r="AO43" i="17"/>
  <c r="AO29" i="17"/>
  <c r="AO45" i="17"/>
  <c r="AO24" i="17"/>
  <c r="AO51" i="17"/>
  <c r="AO39" i="17"/>
  <c r="AO30" i="17"/>
  <c r="AO20" i="17"/>
  <c r="AO15" i="17"/>
  <c r="AO11" i="17"/>
  <c r="AO14" i="17"/>
  <c r="AO12" i="17"/>
  <c r="AO27" i="17"/>
  <c r="AO19" i="17"/>
  <c r="AO46" i="17"/>
  <c r="AO56" i="17"/>
  <c r="AO13" i="17"/>
  <c r="AN47" i="17"/>
  <c r="AL47" i="17"/>
  <c r="AK47" i="17"/>
  <c r="AI47" i="17"/>
  <c r="AJ32" i="17"/>
  <c r="AP32" i="17"/>
  <c r="AO32" i="17"/>
  <c r="AM32" i="17"/>
  <c r="F17" i="49"/>
  <c r="F16" i="49"/>
  <c r="F15" i="49"/>
  <c r="F14" i="49"/>
  <c r="F13" i="49"/>
  <c r="F12" i="49"/>
  <c r="F11" i="49"/>
  <c r="F10" i="49"/>
  <c r="H17" i="49"/>
  <c r="H16" i="49"/>
  <c r="H15" i="49"/>
  <c r="H14" i="49"/>
  <c r="H13" i="49"/>
  <c r="H12" i="49"/>
  <c r="H11" i="49"/>
  <c r="H10" i="49"/>
  <c r="G17" i="49"/>
  <c r="G16" i="49"/>
  <c r="G15" i="49"/>
  <c r="G14" i="49"/>
  <c r="G13" i="49"/>
  <c r="G12" i="49"/>
  <c r="G11" i="49"/>
  <c r="G10" i="49"/>
  <c r="AO18" i="17" l="1"/>
  <c r="AP18" i="17"/>
  <c r="AJ18" i="17"/>
  <c r="AJ21" i="17"/>
  <c r="G28" i="49"/>
  <c r="H28" i="49"/>
  <c r="F28" i="49"/>
  <c r="AL18" i="17"/>
  <c r="AN32" i="17"/>
  <c r="AK32" i="17"/>
  <c r="AK18" i="17"/>
  <c r="AL32" i="17"/>
  <c r="AN18" i="17"/>
  <c r="AI52" i="17"/>
  <c r="AI44" i="17"/>
  <c r="AI40" i="17"/>
  <c r="AI41" i="17"/>
  <c r="AI31" i="17"/>
  <c r="AI26" i="17"/>
  <c r="AI43" i="17"/>
  <c r="AI29" i="17"/>
  <c r="AI19" i="17"/>
  <c r="AI45" i="17"/>
  <c r="AI24" i="17"/>
  <c r="AI46" i="17"/>
  <c r="AI27" i="17"/>
  <c r="AI51" i="17"/>
  <c r="AI39" i="17"/>
  <c r="AI30" i="17"/>
  <c r="AI20" i="17"/>
  <c r="AI42" i="17"/>
  <c r="AI28" i="17"/>
  <c r="AI25" i="17"/>
  <c r="AI12" i="17"/>
  <c r="AI15" i="17"/>
  <c r="AI56" i="17"/>
  <c r="AI13" i="17"/>
  <c r="AI14" i="17"/>
  <c r="AI11" i="17"/>
  <c r="AI32" i="17"/>
  <c r="AM18" i="17"/>
  <c r="AL45" i="17"/>
  <c r="AL24" i="17"/>
  <c r="AL46" i="17"/>
  <c r="AL27" i="17"/>
  <c r="AL51" i="17"/>
  <c r="AL39" i="17"/>
  <c r="AL30" i="17"/>
  <c r="AL20" i="17"/>
  <c r="AL15" i="17"/>
  <c r="AL25" i="17"/>
  <c r="AL42" i="17"/>
  <c r="AL28" i="17"/>
  <c r="AL52" i="17"/>
  <c r="AL44" i="17"/>
  <c r="AL40" i="17"/>
  <c r="AL43" i="17"/>
  <c r="AL29" i="17"/>
  <c r="AL26" i="17"/>
  <c r="AL56" i="17"/>
  <c r="AL31" i="17"/>
  <c r="AL13" i="17"/>
  <c r="AL11" i="17"/>
  <c r="AL41" i="17"/>
  <c r="AL14" i="17"/>
  <c r="AL19" i="17"/>
  <c r="AL12" i="17"/>
  <c r="AM46" i="17"/>
  <c r="AM27" i="17"/>
  <c r="AM51" i="17"/>
  <c r="AM39" i="17"/>
  <c r="AM30" i="17"/>
  <c r="AM20" i="17"/>
  <c r="AM15" i="17"/>
  <c r="AM25" i="17"/>
  <c r="AM42" i="17"/>
  <c r="AM28" i="17"/>
  <c r="AM52" i="17"/>
  <c r="AM44" i="17"/>
  <c r="AM40" i="17"/>
  <c r="AM41" i="17"/>
  <c r="AM31" i="17"/>
  <c r="AM26" i="17"/>
  <c r="AM45" i="17"/>
  <c r="AM24" i="17"/>
  <c r="AM43" i="17"/>
  <c r="AM56" i="17"/>
  <c r="AM13" i="17"/>
  <c r="AM29" i="17"/>
  <c r="AM11" i="17"/>
  <c r="AM14" i="17"/>
  <c r="AM19" i="17"/>
  <c r="AM12" i="17"/>
  <c r="AK43" i="17"/>
  <c r="AK29" i="17"/>
  <c r="AK19" i="17"/>
  <c r="AK14" i="17"/>
  <c r="AK45" i="17"/>
  <c r="AK24" i="17"/>
  <c r="AK46" i="17"/>
  <c r="AK27" i="17"/>
  <c r="AK51" i="17"/>
  <c r="AK39" i="17"/>
  <c r="AK30" i="17"/>
  <c r="AK20" i="17"/>
  <c r="AK25" i="17"/>
  <c r="AK42" i="17"/>
  <c r="AK28" i="17"/>
  <c r="AK41" i="17"/>
  <c r="AK31" i="17"/>
  <c r="AK26" i="17"/>
  <c r="AK52" i="17"/>
  <c r="AK12" i="17"/>
  <c r="AK40" i="17"/>
  <c r="AK15" i="17"/>
  <c r="AK56" i="17"/>
  <c r="AK13" i="17"/>
  <c r="AK44" i="17"/>
  <c r="AK11" i="17"/>
  <c r="AN51" i="17"/>
  <c r="AN39" i="17"/>
  <c r="AN30" i="17"/>
  <c r="AN20" i="17"/>
  <c r="AN15" i="17"/>
  <c r="AN25" i="17"/>
  <c r="AN42" i="17"/>
  <c r="AN28" i="17"/>
  <c r="AN52" i="17"/>
  <c r="AN44" i="17"/>
  <c r="AN40" i="17"/>
  <c r="AN41" i="17"/>
  <c r="AN31" i="17"/>
  <c r="AN26" i="17"/>
  <c r="AN43" i="17"/>
  <c r="AN29" i="17"/>
  <c r="AN19" i="17"/>
  <c r="AN46" i="17"/>
  <c r="AN27" i="17"/>
  <c r="AN13" i="17"/>
  <c r="AN12" i="17"/>
  <c r="AN24" i="17"/>
  <c r="AN11" i="17"/>
  <c r="AN45" i="17"/>
  <c r="AN14" i="17"/>
  <c r="AN56" i="17"/>
  <c r="AM47" i="17"/>
  <c r="AI18" i="17"/>
  <c r="AM21" i="17"/>
  <c r="AN21" i="17"/>
  <c r="AI21" i="17"/>
  <c r="AP21" i="17"/>
  <c r="AL21" i="17"/>
  <c r="AK21" i="17"/>
  <c r="AO21" i="17"/>
  <c r="AP34" i="17" l="1"/>
  <c r="AM34" i="17"/>
  <c r="AO34" i="17"/>
  <c r="AK34" i="17"/>
  <c r="AJ34" i="17"/>
  <c r="AL34" i="17"/>
  <c r="AN34" i="17"/>
  <c r="AI34" i="17"/>
  <c r="AM36" i="17" l="1"/>
  <c r="AP36" i="17"/>
  <c r="AN36" i="17"/>
  <c r="AO36" i="17"/>
  <c r="AK36" i="17"/>
  <c r="AL36" i="17"/>
  <c r="AJ36" i="17"/>
  <c r="AI36" i="17"/>
  <c r="AP49" i="17" l="1"/>
  <c r="AM49" i="17"/>
  <c r="AO49" i="17"/>
  <c r="AK49" i="17"/>
  <c r="AN49" i="17"/>
  <c r="AJ49" i="17"/>
  <c r="AL49" i="17"/>
  <c r="AI49" i="17"/>
  <c r="AL54" i="17" l="1"/>
  <c r="AL58" i="17"/>
  <c r="AJ54" i="17"/>
  <c r="AJ58" i="17"/>
  <c r="AP54" i="17"/>
  <c r="AP58" i="17"/>
  <c r="AN54" i="17"/>
  <c r="AN58" i="17"/>
  <c r="AI54" i="17"/>
  <c r="AI58" i="17"/>
  <c r="AM54" i="17"/>
  <c r="AM58" i="17"/>
  <c r="AK54" i="17"/>
  <c r="AK58" i="17"/>
  <c r="AO54" i="17"/>
  <c r="AO58" i="17"/>
  <c r="U12" i="8" l="1"/>
  <c r="E14" i="26"/>
  <c r="I14" i="26" s="1"/>
  <c r="E15" i="26"/>
  <c r="I15" i="26" s="1"/>
  <c r="E16" i="26"/>
  <c r="I16" i="26" s="1"/>
  <c r="E17" i="26"/>
  <c r="I17" i="26" s="1"/>
  <c r="J17" i="26" l="1"/>
  <c r="J16" i="26"/>
  <c r="J15" i="26"/>
  <c r="J14" i="26"/>
  <c r="J26" i="5" l="1"/>
  <c r="J19" i="5"/>
  <c r="J21" i="5"/>
  <c r="J28" i="5"/>
  <c r="J24" i="5"/>
  <c r="J25" i="5"/>
  <c r="J20" i="5"/>
  <c r="J23" i="5"/>
  <c r="J27" i="5"/>
  <c r="J22" i="5"/>
  <c r="E16" i="49"/>
  <c r="J17" i="5"/>
  <c r="E14" i="49"/>
  <c r="J15" i="5"/>
  <c r="E15" i="49"/>
  <c r="J16" i="5"/>
  <c r="E17" i="49"/>
  <c r="J18" i="5"/>
  <c r="P17" i="49" l="1"/>
  <c r="P16" i="49"/>
  <c r="P15" i="49"/>
  <c r="P14" i="49"/>
  <c r="P13" i="49"/>
  <c r="P12" i="49"/>
  <c r="P11" i="49"/>
  <c r="P10" i="49"/>
  <c r="P28" i="49" l="1"/>
  <c r="T17" i="49"/>
  <c r="T16" i="49"/>
  <c r="T15" i="49"/>
  <c r="T14" i="49"/>
  <c r="T13" i="49"/>
  <c r="T12" i="49"/>
  <c r="T11" i="49"/>
  <c r="T10" i="49"/>
  <c r="Q17" i="49"/>
  <c r="Q16" i="49"/>
  <c r="Q15" i="49"/>
  <c r="Q14" i="49"/>
  <c r="Q13" i="49"/>
  <c r="Q12" i="49"/>
  <c r="Q11" i="49"/>
  <c r="Q10" i="49"/>
  <c r="S17" i="49"/>
  <c r="S16" i="49"/>
  <c r="S15" i="49"/>
  <c r="S14" i="49"/>
  <c r="S13" i="49"/>
  <c r="S12" i="49"/>
  <c r="S11" i="49"/>
  <c r="S10" i="49"/>
  <c r="K16" i="49"/>
  <c r="K13" i="49"/>
  <c r="K17" i="49"/>
  <c r="K10" i="49"/>
  <c r="K14" i="49"/>
  <c r="K11" i="49"/>
  <c r="K15" i="49"/>
  <c r="K12" i="49"/>
  <c r="L17" i="49"/>
  <c r="L10" i="49"/>
  <c r="L14" i="49"/>
  <c r="L11" i="49"/>
  <c r="L16" i="49"/>
  <c r="L13" i="49"/>
  <c r="L15" i="49"/>
  <c r="L12" i="49"/>
  <c r="I15" i="49"/>
  <c r="I12" i="49"/>
  <c r="I16" i="49"/>
  <c r="I13" i="49"/>
  <c r="I17" i="49"/>
  <c r="I10" i="49"/>
  <c r="I14" i="49"/>
  <c r="I11" i="49"/>
  <c r="S28" i="49" l="1"/>
  <c r="K28" i="49"/>
  <c r="I28" i="49"/>
  <c r="Q28" i="49"/>
  <c r="L28" i="49"/>
  <c r="T28" i="49"/>
  <c r="O17" i="49"/>
  <c r="O16" i="49"/>
  <c r="O15" i="49"/>
  <c r="O14" i="49"/>
  <c r="O13" i="49"/>
  <c r="O12" i="49"/>
  <c r="O11" i="49"/>
  <c r="O10" i="49"/>
  <c r="R17" i="49"/>
  <c r="R16" i="49"/>
  <c r="R15" i="49"/>
  <c r="R14" i="49"/>
  <c r="R13" i="49"/>
  <c r="R12" i="49"/>
  <c r="R11" i="49"/>
  <c r="R10" i="49"/>
  <c r="N15" i="49"/>
  <c r="N14" i="49"/>
  <c r="N10" i="49"/>
  <c r="N13" i="49"/>
  <c r="N12" i="49"/>
  <c r="N11" i="49"/>
  <c r="N17" i="49"/>
  <c r="N16" i="49"/>
  <c r="M17" i="49"/>
  <c r="M10" i="49"/>
  <c r="M14" i="49"/>
  <c r="M11" i="49"/>
  <c r="M15" i="49"/>
  <c r="M12" i="49"/>
  <c r="M16" i="49"/>
  <c r="M13" i="49"/>
  <c r="J16" i="49"/>
  <c r="J13" i="49"/>
  <c r="J15" i="49"/>
  <c r="J17" i="49"/>
  <c r="J10" i="49"/>
  <c r="J14" i="49"/>
  <c r="J11" i="49"/>
  <c r="J12" i="49"/>
  <c r="O28" i="49" l="1"/>
  <c r="R28" i="49"/>
  <c r="N28" i="49"/>
  <c r="M28" i="49"/>
  <c r="J28" i="49"/>
  <c r="K50" i="30" l="1"/>
  <c r="BO18" i="17" s="1"/>
  <c r="J50" i="30"/>
  <c r="BN18" i="17" s="1"/>
  <c r="N50" i="30"/>
  <c r="BR18" i="17" s="1"/>
  <c r="O50" i="30"/>
  <c r="BS18" i="17" s="1"/>
  <c r="P50" i="30"/>
  <c r="BT18" i="17" s="1"/>
  <c r="I50" i="30"/>
  <c r="BM18" i="17" s="1"/>
  <c r="M50" i="30"/>
  <c r="BQ18" i="17" s="1"/>
  <c r="R50" i="30"/>
  <c r="BV18" i="17" s="1"/>
  <c r="H50" i="30"/>
  <c r="BL18" i="17" s="1"/>
  <c r="F50" i="30"/>
  <c r="BJ18" i="17" s="1"/>
  <c r="Q50" i="30"/>
  <c r="BU18" i="17" s="1"/>
  <c r="L50" i="30"/>
  <c r="BP18" i="17" s="1"/>
  <c r="S50" i="30"/>
  <c r="BW18" i="17" s="1"/>
  <c r="E50" i="30"/>
  <c r="BI18" i="17" s="1"/>
  <c r="G50" i="30"/>
  <c r="BK18" i="17" s="1"/>
  <c r="O28" i="30"/>
  <c r="N28" i="30"/>
  <c r="J28" i="30"/>
  <c r="I28" i="30"/>
  <c r="R28" i="30"/>
  <c r="H28" i="30"/>
  <c r="G28" i="30"/>
  <c r="S28" i="30"/>
  <c r="M28" i="30"/>
  <c r="P28" i="30"/>
  <c r="Q28" i="30"/>
  <c r="F28" i="30"/>
  <c r="E28" i="30"/>
  <c r="L28" i="30"/>
  <c r="K28" i="30"/>
  <c r="J72" i="30"/>
  <c r="I72" i="30"/>
  <c r="R72" i="30"/>
  <c r="N72" i="30"/>
  <c r="Q72" i="30"/>
  <c r="P72" i="30"/>
  <c r="O72" i="30"/>
  <c r="K72" i="30"/>
  <c r="F72" i="30"/>
  <c r="H72" i="30"/>
  <c r="BL19" i="17" s="1"/>
  <c r="S72" i="30"/>
  <c r="E72" i="30"/>
  <c r="M72" i="30"/>
  <c r="G72" i="30"/>
  <c r="L72" i="30"/>
  <c r="AA15" i="75" l="1"/>
  <c r="BO19" i="17"/>
  <c r="AF15" i="75"/>
  <c r="BT19" i="17"/>
  <c r="AC15" i="75"/>
  <c r="BQ19" i="17"/>
  <c r="AG15" i="75"/>
  <c r="BU19" i="17"/>
  <c r="AD15" i="75"/>
  <c r="BR19" i="17"/>
  <c r="AE15" i="75"/>
  <c r="BS19" i="17"/>
  <c r="AI15" i="75"/>
  <c r="BW19" i="17"/>
  <c r="AH15" i="75"/>
  <c r="BV19" i="17"/>
  <c r="AB15" i="75"/>
  <c r="BP19" i="17"/>
  <c r="Y15" i="75"/>
  <c r="BM19" i="17"/>
  <c r="W15" i="75"/>
  <c r="BK19" i="17"/>
  <c r="V15" i="75"/>
  <c r="BJ19" i="17"/>
  <c r="Z15" i="75"/>
  <c r="BN19" i="17"/>
  <c r="U15" i="75"/>
  <c r="BI19" i="17"/>
  <c r="U14" i="75"/>
  <c r="U16" i="75"/>
  <c r="Y16" i="75"/>
  <c r="Y14" i="75"/>
  <c r="W16" i="75"/>
  <c r="W14" i="75"/>
  <c r="AI16" i="75"/>
  <c r="AI14" i="75"/>
  <c r="AF16" i="75"/>
  <c r="AF14" i="75"/>
  <c r="AB16" i="75"/>
  <c r="AB14" i="75"/>
  <c r="AE16" i="75"/>
  <c r="AE14" i="75"/>
  <c r="AC14" i="75"/>
  <c r="AC16" i="75"/>
  <c r="AG16" i="75"/>
  <c r="AG14" i="75"/>
  <c r="AD16" i="75"/>
  <c r="AD14" i="75"/>
  <c r="AH16" i="75"/>
  <c r="AH14" i="75"/>
  <c r="X15" i="75"/>
  <c r="S15" i="75"/>
  <c r="AJ15" i="75" s="1"/>
  <c r="V16" i="75"/>
  <c r="V14" i="75"/>
  <c r="Z16" i="75"/>
  <c r="Z14" i="75"/>
  <c r="X16" i="75"/>
  <c r="X14" i="75"/>
  <c r="S14" i="75"/>
  <c r="AA16" i="75"/>
  <c r="AA14" i="75"/>
  <c r="BJ25" i="17"/>
  <c r="BI25" i="17"/>
  <c r="BK25" i="17"/>
  <c r="I16" i="5"/>
  <c r="I17" i="5"/>
  <c r="I18" i="5"/>
  <c r="S16" i="75" l="1"/>
  <c r="S18" i="75" s="1"/>
  <c r="AJ14" i="75"/>
  <c r="AJ16" i="75" l="1"/>
  <c r="T16" i="30"/>
  <c r="T15" i="30"/>
  <c r="T17" i="30"/>
  <c r="AD18" i="75" l="1"/>
  <c r="AA18" i="75"/>
  <c r="AH18" i="75"/>
  <c r="V18" i="75"/>
  <c r="AF18" i="75"/>
  <c r="AE18" i="75"/>
  <c r="AG18" i="75"/>
  <c r="AI18" i="75"/>
  <c r="AB18" i="75"/>
  <c r="Y18" i="75"/>
  <c r="Z18" i="75"/>
  <c r="U18" i="75"/>
  <c r="X18" i="75"/>
  <c r="W18" i="75"/>
  <c r="AC18" i="75"/>
  <c r="T60" i="30"/>
  <c r="T39" i="30"/>
  <c r="T38" i="30"/>
  <c r="T37" i="30"/>
  <c r="T59" i="30"/>
  <c r="T61" i="30"/>
  <c r="I12" i="5"/>
  <c r="E11" i="26" s="1"/>
  <c r="I13" i="5"/>
  <c r="E12" i="26" s="1"/>
  <c r="I14" i="5"/>
  <c r="E13" i="26" s="1"/>
  <c r="I15" i="5"/>
  <c r="I11" i="5"/>
  <c r="E10" i="26" s="1"/>
  <c r="I13" i="26" l="1"/>
  <c r="J13" i="26" s="1"/>
  <c r="I11" i="26"/>
  <c r="J11" i="26" s="1"/>
  <c r="I12" i="26"/>
  <c r="J12" i="26" s="1"/>
  <c r="I10" i="26"/>
  <c r="J10" i="26" s="1"/>
  <c r="E22" i="16"/>
  <c r="H22" i="16"/>
  <c r="K23" i="16"/>
  <c r="O23" i="16"/>
  <c r="R18" i="16"/>
  <c r="F21" i="16"/>
  <c r="Q19" i="16"/>
  <c r="M19" i="16"/>
  <c r="P19" i="16"/>
  <c r="S20" i="16"/>
  <c r="G21" i="16"/>
  <c r="R26" i="16"/>
  <c r="N18" i="16"/>
  <c r="J26" i="16"/>
  <c r="L27" i="16"/>
  <c r="L26" i="16"/>
  <c r="K18" i="16"/>
  <c r="O22" i="16"/>
  <c r="N27" i="16"/>
  <c r="F15" i="16"/>
  <c r="O17" i="16"/>
  <c r="L17" i="16"/>
  <c r="S16" i="16"/>
  <c r="O15" i="16"/>
  <c r="M15" i="16"/>
  <c r="J15" i="16"/>
  <c r="S15" i="16"/>
  <c r="N15" i="16"/>
  <c r="E26" i="16"/>
  <c r="H26" i="16"/>
  <c r="K27" i="16"/>
  <c r="O27" i="16"/>
  <c r="R22" i="16"/>
  <c r="F25" i="16"/>
  <c r="Q23" i="16"/>
  <c r="M23" i="16"/>
  <c r="P23" i="16"/>
  <c r="S24" i="16"/>
  <c r="G25" i="16"/>
  <c r="J20" i="16"/>
  <c r="N22" i="16"/>
  <c r="I21" i="16"/>
  <c r="E21" i="16"/>
  <c r="H21" i="16"/>
  <c r="K22" i="16"/>
  <c r="O26" i="16"/>
  <c r="R21" i="16"/>
  <c r="E15" i="16"/>
  <c r="S17" i="16"/>
  <c r="Q17" i="16"/>
  <c r="R16" i="16"/>
  <c r="I15" i="16"/>
  <c r="F20" i="16"/>
  <c r="Q18" i="16"/>
  <c r="M18" i="16"/>
  <c r="P18" i="16"/>
  <c r="S19" i="16"/>
  <c r="G20" i="16"/>
  <c r="Q27" i="16"/>
  <c r="M27" i="16"/>
  <c r="P27" i="16"/>
  <c r="L19" i="16"/>
  <c r="R27" i="16"/>
  <c r="J27" i="16"/>
  <c r="F27" i="16"/>
  <c r="I25" i="16"/>
  <c r="E25" i="16"/>
  <c r="H25" i="16"/>
  <c r="K26" i="16"/>
  <c r="N26" i="16"/>
  <c r="S18" i="16"/>
  <c r="G15" i="16"/>
  <c r="J17" i="16"/>
  <c r="I17" i="16"/>
  <c r="K16" i="16"/>
  <c r="L16" i="16"/>
  <c r="F24" i="16"/>
  <c r="Q22" i="16"/>
  <c r="M22" i="16"/>
  <c r="P22" i="16"/>
  <c r="S23" i="16"/>
  <c r="G24" i="16"/>
  <c r="J19" i="16"/>
  <c r="N21" i="16"/>
  <c r="I20" i="16"/>
  <c r="E20" i="16"/>
  <c r="H20" i="16"/>
  <c r="K21" i="16"/>
  <c r="O21" i="16"/>
  <c r="L20" i="16"/>
  <c r="F19" i="16"/>
  <c r="L23" i="16"/>
  <c r="M21" i="16"/>
  <c r="P21" i="16"/>
  <c r="S22" i="16"/>
  <c r="G16" i="16"/>
  <c r="H17" i="16"/>
  <c r="N17" i="16"/>
  <c r="R15" i="16"/>
  <c r="G19" i="16"/>
  <c r="Q26" i="16"/>
  <c r="M26" i="16"/>
  <c r="P26" i="16"/>
  <c r="S27" i="16"/>
  <c r="J23" i="16"/>
  <c r="J24" i="16"/>
  <c r="N25" i="16"/>
  <c r="I24" i="16"/>
  <c r="E24" i="16"/>
  <c r="H24" i="16"/>
  <c r="K25" i="16"/>
  <c r="O25" i="16"/>
  <c r="R20" i="16"/>
  <c r="F23" i="16"/>
  <c r="Q21" i="16"/>
  <c r="M25" i="16"/>
  <c r="P25" i="16"/>
  <c r="S26" i="16"/>
  <c r="F16" i="16"/>
  <c r="K17" i="16"/>
  <c r="O16" i="16"/>
  <c r="M16" i="16"/>
  <c r="P15" i="16"/>
  <c r="G23" i="16"/>
  <c r="J18" i="16"/>
  <c r="N20" i="16"/>
  <c r="I19" i="16"/>
  <c r="E19" i="16"/>
  <c r="H19" i="16"/>
  <c r="K20" i="16"/>
  <c r="O20" i="16"/>
  <c r="R24" i="16"/>
  <c r="F18" i="16"/>
  <c r="R23" i="16"/>
  <c r="L22" i="16"/>
  <c r="L21" i="16"/>
  <c r="L25" i="16"/>
  <c r="G18" i="16"/>
  <c r="Q25" i="16"/>
  <c r="N19" i="16"/>
  <c r="I18" i="16"/>
  <c r="G17" i="16"/>
  <c r="E16" i="16"/>
  <c r="R17" i="16"/>
  <c r="J16" i="16"/>
  <c r="Q16" i="16"/>
  <c r="H15" i="16"/>
  <c r="G27" i="16"/>
  <c r="J22" i="16"/>
  <c r="N24" i="16"/>
  <c r="I23" i="16"/>
  <c r="E23" i="16"/>
  <c r="H23" i="16"/>
  <c r="K24" i="16"/>
  <c r="O24" i="16"/>
  <c r="R19" i="16"/>
  <c r="F22" i="16"/>
  <c r="Q20" i="16"/>
  <c r="M20" i="16"/>
  <c r="P20" i="16"/>
  <c r="S21" i="16"/>
  <c r="G22" i="16"/>
  <c r="L24" i="16"/>
  <c r="N23" i="16"/>
  <c r="I22" i="16"/>
  <c r="F17" i="16"/>
  <c r="P17" i="16"/>
  <c r="P16" i="16"/>
  <c r="I16" i="16"/>
  <c r="K15" i="16"/>
  <c r="O18" i="16"/>
  <c r="E17" i="16"/>
  <c r="M17" i="16"/>
  <c r="N16" i="16"/>
  <c r="Q15" i="16"/>
  <c r="E18" i="16"/>
  <c r="H18" i="16"/>
  <c r="K19" i="16"/>
  <c r="O19" i="16"/>
  <c r="I27" i="16"/>
  <c r="E27" i="16"/>
  <c r="H27" i="16"/>
  <c r="L18" i="16"/>
  <c r="R25" i="16"/>
  <c r="J25" i="16"/>
  <c r="F26" i="16"/>
  <c r="Q24" i="16"/>
  <c r="M24" i="16"/>
  <c r="P24" i="16"/>
  <c r="S25" i="16"/>
  <c r="G26" i="16"/>
  <c r="J21" i="16"/>
  <c r="I26" i="16"/>
  <c r="H16" i="16"/>
  <c r="L15" i="16"/>
  <c r="AJ18" i="75"/>
  <c r="G13" i="16"/>
  <c r="F13" i="16"/>
  <c r="E13" i="16"/>
  <c r="G11" i="16"/>
  <c r="F11" i="16"/>
  <c r="E11" i="16"/>
  <c r="G12" i="16"/>
  <c r="F12" i="16"/>
  <c r="E12" i="16"/>
  <c r="G14" i="16"/>
  <c r="F14" i="16"/>
  <c r="E14" i="16"/>
  <c r="E10" i="16"/>
  <c r="G10" i="16"/>
  <c r="F10" i="16"/>
  <c r="S10" i="16"/>
  <c r="K10" i="16"/>
  <c r="R10" i="16"/>
  <c r="J10" i="16"/>
  <c r="Q10" i="16"/>
  <c r="I10" i="16"/>
  <c r="O10" i="16"/>
  <c r="P10" i="16"/>
  <c r="H10" i="16"/>
  <c r="N10" i="16"/>
  <c r="L10" i="16"/>
  <c r="M10" i="16"/>
  <c r="O14" i="16"/>
  <c r="J14" i="16"/>
  <c r="P14" i="16"/>
  <c r="S14" i="16"/>
  <c r="R14" i="16"/>
  <c r="K14" i="16"/>
  <c r="H14" i="16"/>
  <c r="N14" i="16"/>
  <c r="M14" i="16"/>
  <c r="I14" i="16"/>
  <c r="L14" i="16"/>
  <c r="Q14" i="16"/>
  <c r="P13" i="16"/>
  <c r="H13" i="16"/>
  <c r="O13" i="16"/>
  <c r="I13" i="16"/>
  <c r="N13" i="16"/>
  <c r="M13" i="16"/>
  <c r="L13" i="16"/>
  <c r="S13" i="16"/>
  <c r="K13" i="16"/>
  <c r="Q13" i="16"/>
  <c r="R13" i="16"/>
  <c r="J13" i="16"/>
  <c r="L12" i="16"/>
  <c r="M12" i="16"/>
  <c r="S12" i="16"/>
  <c r="K12" i="16"/>
  <c r="R12" i="16"/>
  <c r="J12" i="16"/>
  <c r="Q12" i="16"/>
  <c r="I12" i="16"/>
  <c r="P12" i="16"/>
  <c r="H12" i="16"/>
  <c r="O12" i="16"/>
  <c r="N12" i="16"/>
  <c r="P11" i="16"/>
  <c r="O11" i="16"/>
  <c r="N11" i="16"/>
  <c r="H11" i="16"/>
  <c r="M11" i="16"/>
  <c r="K11" i="16"/>
  <c r="Q11" i="16"/>
  <c r="L11" i="16"/>
  <c r="S11" i="16"/>
  <c r="J11" i="16"/>
  <c r="R11" i="16"/>
  <c r="I11" i="16"/>
  <c r="E12" i="49" l="1"/>
  <c r="J13" i="5"/>
  <c r="J12" i="5"/>
  <c r="E11" i="49"/>
  <c r="E13" i="49"/>
  <c r="J14" i="5"/>
  <c r="E10" i="49"/>
  <c r="J11" i="5"/>
  <c r="T23" i="16"/>
  <c r="T20" i="16"/>
  <c r="T27" i="16"/>
  <c r="T24" i="16"/>
  <c r="T26" i="16"/>
  <c r="T25" i="16"/>
  <c r="T21" i="16"/>
  <c r="T15" i="16"/>
  <c r="T16" i="16"/>
  <c r="T22" i="16"/>
  <c r="T18" i="16"/>
  <c r="T19" i="16"/>
  <c r="T17" i="16"/>
  <c r="F28" i="16"/>
  <c r="E28" i="16"/>
  <c r="G28" i="16"/>
  <c r="BK11" i="17" s="1"/>
  <c r="BV25" i="17"/>
  <c r="BU25" i="17"/>
  <c r="BW25" i="17"/>
  <c r="BP25" i="17"/>
  <c r="T12" i="30"/>
  <c r="BR25" i="17"/>
  <c r="BS25" i="17"/>
  <c r="BM25" i="17"/>
  <c r="T11" i="30"/>
  <c r="BO25" i="17"/>
  <c r="BN25" i="17"/>
  <c r="T13" i="30"/>
  <c r="BQ25" i="17"/>
  <c r="BT25" i="17"/>
  <c r="T10" i="30"/>
  <c r="BL25" i="17"/>
  <c r="P28" i="16"/>
  <c r="BT11" i="17" s="1"/>
  <c r="O28" i="16"/>
  <c r="BS11" i="17" s="1"/>
  <c r="I28" i="16"/>
  <c r="BM11" i="17" s="1"/>
  <c r="Q28" i="16"/>
  <c r="BU11" i="17" s="1"/>
  <c r="T14" i="16"/>
  <c r="M28" i="16"/>
  <c r="BQ11" i="17" s="1"/>
  <c r="J28" i="16"/>
  <c r="BN11" i="17" s="1"/>
  <c r="T13" i="16"/>
  <c r="L28" i="16"/>
  <c r="BP11" i="17" s="1"/>
  <c r="R28" i="16"/>
  <c r="BV11" i="17" s="1"/>
  <c r="N28" i="16"/>
  <c r="BR11" i="17" s="1"/>
  <c r="K28" i="16"/>
  <c r="BO11" i="17" s="1"/>
  <c r="H28" i="16"/>
  <c r="BL11" i="17" s="1"/>
  <c r="BL13" i="17" s="1"/>
  <c r="S28" i="16"/>
  <c r="BW11" i="17" s="1"/>
  <c r="BI13" i="17" l="1"/>
  <c r="T28" i="30"/>
  <c r="BJ14" i="17"/>
  <c r="BJ13" i="17"/>
  <c r="BK13" i="17"/>
  <c r="BK14" i="17"/>
  <c r="BX25" i="17"/>
  <c r="T32" i="30"/>
  <c r="T56" i="30"/>
  <c r="T57" i="30"/>
  <c r="T33" i="30"/>
  <c r="T36" i="30"/>
  <c r="T58" i="30"/>
  <c r="T55" i="30"/>
  <c r="T54" i="30"/>
  <c r="T35" i="30"/>
  <c r="T34" i="30"/>
  <c r="BI14" i="17" l="1"/>
  <c r="BI15" i="17" s="1"/>
  <c r="BI20" i="17" s="1"/>
  <c r="BK15" i="17"/>
  <c r="BK20" i="17" s="1"/>
  <c r="BJ15" i="17"/>
  <c r="T72" i="30"/>
  <c r="T50" i="30"/>
  <c r="BX19" i="17"/>
  <c r="BX18" i="17"/>
  <c r="U17" i="8"/>
  <c r="U16" i="8"/>
  <c r="U14" i="8"/>
  <c r="U11" i="8"/>
  <c r="U10" i="8"/>
  <c r="BJ20" i="17" l="1"/>
  <c r="BJ44" i="17"/>
  <c r="CA20" i="17"/>
  <c r="BJ21" i="17"/>
  <c r="BZ20" i="17"/>
  <c r="BI21" i="17"/>
  <c r="BZ21" i="17" s="1"/>
  <c r="CB20" i="17"/>
  <c r="BK21" i="17"/>
  <c r="BZ15" i="17"/>
  <c r="BZ12" i="17"/>
  <c r="BZ19" i="17"/>
  <c r="BZ18" i="17"/>
  <c r="BZ25" i="17"/>
  <c r="BZ11" i="17"/>
  <c r="BI52" i="17"/>
  <c r="BZ52" i="17" s="1"/>
  <c r="BZ14" i="17"/>
  <c r="BI26" i="17"/>
  <c r="BZ26" i="17" s="1"/>
  <c r="BI39" i="17"/>
  <c r="BZ39" i="17" s="1"/>
  <c r="BI30" i="17"/>
  <c r="BZ30" i="17" s="1"/>
  <c r="BZ13" i="17"/>
  <c r="BI46" i="17"/>
  <c r="BZ46" i="17" s="1"/>
  <c r="BI31" i="17"/>
  <c r="BZ31" i="17" s="1"/>
  <c r="BI28" i="17"/>
  <c r="BZ28" i="17" s="1"/>
  <c r="BI27" i="17"/>
  <c r="BZ27" i="17" s="1"/>
  <c r="BI51" i="17"/>
  <c r="BZ51" i="17" s="1"/>
  <c r="BI41" i="17"/>
  <c r="BZ41" i="17" s="1"/>
  <c r="BI56" i="17"/>
  <c r="BZ56" i="17" s="1"/>
  <c r="BI42" i="17"/>
  <c r="BZ42" i="17" s="1"/>
  <c r="BI24" i="17"/>
  <c r="BZ24" i="17" s="1"/>
  <c r="BI45" i="17"/>
  <c r="BZ45" i="17" s="1"/>
  <c r="BI40" i="17"/>
  <c r="BZ40" i="17" s="1"/>
  <c r="BI29" i="17"/>
  <c r="BZ29" i="17" s="1"/>
  <c r="BI43" i="17"/>
  <c r="BZ43" i="17" s="1"/>
  <c r="BI44" i="17"/>
  <c r="BZ44" i="17" s="1"/>
  <c r="U13" i="8"/>
  <c r="U15" i="8"/>
  <c r="U28" i="8" l="1"/>
  <c r="BI47" i="17"/>
  <c r="BZ47" i="17" s="1"/>
  <c r="BI32" i="17"/>
  <c r="U18" i="49" l="1"/>
  <c r="U26" i="49"/>
  <c r="U25" i="49"/>
  <c r="U21" i="49"/>
  <c r="U19" i="49"/>
  <c r="U24" i="49"/>
  <c r="U23" i="49"/>
  <c r="U20" i="49"/>
  <c r="U27" i="49"/>
  <c r="U22" i="49"/>
  <c r="BI34" i="17"/>
  <c r="BZ34" i="17" s="1"/>
  <c r="BZ32" i="17"/>
  <c r="BL14" i="17"/>
  <c r="U10" i="49"/>
  <c r="U13" i="49"/>
  <c r="U17" i="49"/>
  <c r="U16" i="49"/>
  <c r="U11" i="49"/>
  <c r="U15" i="49"/>
  <c r="U14" i="49"/>
  <c r="U12" i="49"/>
  <c r="BL15" i="17" l="1"/>
  <c r="BL20" i="17" s="1"/>
  <c r="U28" i="49"/>
  <c r="BI36" i="17"/>
  <c r="BM14" i="17"/>
  <c r="BM13" i="17"/>
  <c r="CC20" i="17" l="1"/>
  <c r="BL21" i="17"/>
  <c r="BM15" i="17"/>
  <c r="BM20" i="17" s="1"/>
  <c r="BI49" i="17"/>
  <c r="BZ49" i="17" s="1"/>
  <c r="BZ36" i="17"/>
  <c r="BN14" i="17"/>
  <c r="BN13" i="17"/>
  <c r="CD20" i="17" l="1"/>
  <c r="BM21" i="17"/>
  <c r="BN15" i="17"/>
  <c r="BN20" i="17" s="1"/>
  <c r="BI54" i="17"/>
  <c r="BO14" i="17"/>
  <c r="BO13" i="17"/>
  <c r="CE20" i="17" l="1"/>
  <c r="BN21" i="17"/>
  <c r="BO15" i="17"/>
  <c r="BO20" i="17" s="1"/>
  <c r="BZ54" i="17"/>
  <c r="BI58" i="17"/>
  <c r="BZ58" i="17" s="1"/>
  <c r="BP13" i="17"/>
  <c r="BP14" i="17"/>
  <c r="CF20" i="17" l="1"/>
  <c r="BO21" i="17"/>
  <c r="BP15" i="17"/>
  <c r="BP20" i="17" s="1"/>
  <c r="BQ13" i="17"/>
  <c r="BQ14" i="17"/>
  <c r="CG20" i="17" l="1"/>
  <c r="BP21" i="17"/>
  <c r="BQ15" i="17"/>
  <c r="BQ20" i="17" s="1"/>
  <c r="BR14" i="17"/>
  <c r="BR13" i="17"/>
  <c r="CH20" i="17" l="1"/>
  <c r="BQ21" i="17"/>
  <c r="BR15" i="17"/>
  <c r="BR20" i="17" s="1"/>
  <c r="BS14" i="17"/>
  <c r="BS13" i="17"/>
  <c r="CI20" i="17" l="1"/>
  <c r="BR21" i="17"/>
  <c r="BS15" i="17"/>
  <c r="BS20" i="17" s="1"/>
  <c r="BT13" i="17"/>
  <c r="BT14" i="17"/>
  <c r="T11" i="16"/>
  <c r="T12" i="16"/>
  <c r="CJ20" i="17" l="1"/>
  <c r="BS21" i="17"/>
  <c r="BT15" i="17"/>
  <c r="BT20" i="17" s="1"/>
  <c r="BU14" i="17"/>
  <c r="BU13" i="17"/>
  <c r="T10" i="16"/>
  <c r="T28" i="16" s="1"/>
  <c r="CK20" i="17" l="1"/>
  <c r="BT21" i="17"/>
  <c r="BU15" i="17"/>
  <c r="BU20" i="17" s="1"/>
  <c r="BX11" i="17"/>
  <c r="BW14" i="17"/>
  <c r="BW13" i="17"/>
  <c r="BV14" i="17"/>
  <c r="BV13" i="17"/>
  <c r="CL20" i="17" l="1"/>
  <c r="BU21" i="17"/>
  <c r="BW15" i="17"/>
  <c r="BW20" i="17" s="1"/>
  <c r="BV15" i="17"/>
  <c r="BV20" i="17" s="1"/>
  <c r="CM20" i="17" l="1"/>
  <c r="BV21" i="17"/>
  <c r="CN20" i="17"/>
  <c r="BW21" i="17"/>
  <c r="BX20" i="17"/>
  <c r="AH42" i="17"/>
  <c r="AH28" i="17"/>
  <c r="AH52" i="17"/>
  <c r="AH44" i="17"/>
  <c r="AH40" i="17"/>
  <c r="AH41" i="17"/>
  <c r="AH31" i="17"/>
  <c r="AH26" i="17"/>
  <c r="AH43" i="17"/>
  <c r="AH29" i="17"/>
  <c r="AH19" i="17"/>
  <c r="AH45" i="17"/>
  <c r="AH24" i="17"/>
  <c r="AH46" i="17"/>
  <c r="AH27" i="17"/>
  <c r="AH25" i="17"/>
  <c r="AH14" i="17"/>
  <c r="AH11" i="17"/>
  <c r="AH30" i="17"/>
  <c r="AH51" i="17"/>
  <c r="AH20" i="17"/>
  <c r="AH12" i="17"/>
  <c r="AH39" i="17"/>
  <c r="AH15" i="17"/>
  <c r="AH56" i="17"/>
  <c r="AH13" i="17"/>
  <c r="AH47" i="17"/>
  <c r="AH32" i="17"/>
  <c r="AH18" i="17"/>
  <c r="AH21" i="17"/>
  <c r="AH34" i="17"/>
  <c r="AH36" i="17"/>
  <c r="BX21" i="17" l="1"/>
  <c r="AH49" i="17"/>
  <c r="AH54" i="17" l="1"/>
  <c r="AH58" i="17"/>
  <c r="BX14" i="17" l="1"/>
  <c r="BX13" i="17"/>
  <c r="BX12" i="17"/>
  <c r="BX15" i="17" l="1"/>
  <c r="CO20" i="17" s="1"/>
  <c r="CD15" i="17"/>
  <c r="CD12" i="17"/>
  <c r="CD25" i="17"/>
  <c r="CD18" i="17"/>
  <c r="CD19" i="17"/>
  <c r="CD21" i="17"/>
  <c r="CD11" i="17"/>
  <c r="CD13" i="17"/>
  <c r="CD14" i="17"/>
  <c r="CK15" i="17"/>
  <c r="CK12" i="17"/>
  <c r="CK25" i="17"/>
  <c r="CK18" i="17"/>
  <c r="CK19" i="17"/>
  <c r="CK21" i="17"/>
  <c r="CK11" i="17"/>
  <c r="CK13" i="17"/>
  <c r="CK14" i="17"/>
  <c r="CA15" i="17"/>
  <c r="CA12" i="17"/>
  <c r="CA19" i="17"/>
  <c r="CA18" i="17"/>
  <c r="CA25" i="17"/>
  <c r="CA21" i="17"/>
  <c r="CA11" i="17"/>
  <c r="CA14" i="17"/>
  <c r="CA13" i="17"/>
  <c r="CE15" i="17"/>
  <c r="CE12" i="17"/>
  <c r="CE25" i="17"/>
  <c r="CE19" i="17"/>
  <c r="CE18" i="17"/>
  <c r="CE21" i="17"/>
  <c r="CE11" i="17"/>
  <c r="CE14" i="17"/>
  <c r="CE13" i="17"/>
  <c r="CL15" i="17"/>
  <c r="CL12" i="17"/>
  <c r="CL25" i="17"/>
  <c r="CL18" i="17"/>
  <c r="CL19" i="17"/>
  <c r="CL21" i="17"/>
  <c r="CL11" i="17"/>
  <c r="CL13" i="17"/>
  <c r="CL14" i="17"/>
  <c r="CM15" i="17"/>
  <c r="CM12" i="17"/>
  <c r="CM25" i="17"/>
  <c r="CM18" i="17"/>
  <c r="CM19" i="17"/>
  <c r="CM21" i="17"/>
  <c r="CM11" i="17"/>
  <c r="CM13" i="17"/>
  <c r="CM14" i="17"/>
  <c r="BO56" i="17"/>
  <c r="CF56" i="17" s="1"/>
  <c r="CF12" i="17"/>
  <c r="CF15" i="17"/>
  <c r="CF25" i="17"/>
  <c r="CF18" i="17"/>
  <c r="CF19" i="17"/>
  <c r="CF21" i="17"/>
  <c r="CF11" i="17"/>
  <c r="CF13" i="17"/>
  <c r="CF14" i="17"/>
  <c r="CC15" i="17"/>
  <c r="CC12" i="17"/>
  <c r="CC25" i="17"/>
  <c r="CC18" i="17"/>
  <c r="CC19" i="17"/>
  <c r="CC21" i="17"/>
  <c r="CC11" i="17"/>
  <c r="CC14" i="17"/>
  <c r="CC13" i="17"/>
  <c r="CG15" i="17"/>
  <c r="CG12" i="17"/>
  <c r="CG25" i="17"/>
  <c r="CG19" i="17"/>
  <c r="CG18" i="17"/>
  <c r="CG21" i="17"/>
  <c r="CG11" i="17"/>
  <c r="CG14" i="17"/>
  <c r="CG13" i="17"/>
  <c r="BS24" i="17"/>
  <c r="CJ15" i="17"/>
  <c r="CJ12" i="17"/>
  <c r="CJ25" i="17"/>
  <c r="CJ18" i="17"/>
  <c r="CJ19" i="17"/>
  <c r="CJ21" i="17"/>
  <c r="CJ11" i="17"/>
  <c r="CJ13" i="17"/>
  <c r="CJ14" i="17"/>
  <c r="BK44" i="17"/>
  <c r="CB44" i="17" s="1"/>
  <c r="CB15" i="17"/>
  <c r="CB12" i="17"/>
  <c r="CB19" i="17"/>
  <c r="CB25" i="17"/>
  <c r="CB18" i="17"/>
  <c r="CB21" i="17"/>
  <c r="CB11" i="17"/>
  <c r="CB13" i="17"/>
  <c r="CB14" i="17"/>
  <c r="CH15" i="17"/>
  <c r="CH12" i="17"/>
  <c r="CH25" i="17"/>
  <c r="CH18" i="17"/>
  <c r="CH19" i="17"/>
  <c r="CH21" i="17"/>
  <c r="CH11" i="17"/>
  <c r="CH13" i="17"/>
  <c r="CH14" i="17"/>
  <c r="CN12" i="17"/>
  <c r="CN15" i="17"/>
  <c r="CN25" i="17"/>
  <c r="CN19" i="17"/>
  <c r="CN18" i="17"/>
  <c r="CN21" i="17"/>
  <c r="CN11" i="17"/>
  <c r="CN14" i="17"/>
  <c r="CN13" i="17"/>
  <c r="CI15" i="17"/>
  <c r="CI12" i="17"/>
  <c r="CI25" i="17"/>
  <c r="CI18" i="17"/>
  <c r="CI19" i="17"/>
  <c r="CI21" i="17"/>
  <c r="CI11" i="17"/>
  <c r="CI13" i="17"/>
  <c r="CI14" i="17"/>
  <c r="BO27" i="17"/>
  <c r="CF27" i="17" s="1"/>
  <c r="BK41" i="17"/>
  <c r="CB41" i="17" s="1"/>
  <c r="BM30" i="17"/>
  <c r="CD30" i="17" s="1"/>
  <c r="BQ31" i="17"/>
  <c r="CH31" i="17" s="1"/>
  <c r="BN24" i="17"/>
  <c r="BV24" i="17"/>
  <c r="BP45" i="17"/>
  <c r="CG45" i="17" s="1"/>
  <c r="BT39" i="17"/>
  <c r="BV27" i="17"/>
  <c r="CM27" i="17" s="1"/>
  <c r="BU24" i="17"/>
  <c r="BS41" i="17"/>
  <c r="CJ41" i="17" s="1"/>
  <c r="BV46" i="17"/>
  <c r="CM46" i="17" s="1"/>
  <c r="BW40" i="17"/>
  <c r="CN40" i="17" s="1"/>
  <c r="BL51" i="17"/>
  <c r="CC51" i="17" s="1"/>
  <c r="BV45" i="17"/>
  <c r="CM45" i="17" s="1"/>
  <c r="BJ26" i="17"/>
  <c r="CA26" i="17" s="1"/>
  <c r="BS30" i="17"/>
  <c r="CJ30" i="17" s="1"/>
  <c r="BU52" i="17"/>
  <c r="CL52" i="17" s="1"/>
  <c r="BV28" i="17"/>
  <c r="CM28" i="17" s="1"/>
  <c r="BO42" i="17"/>
  <c r="CF42" i="17" s="1"/>
  <c r="BU43" i="17"/>
  <c r="CL43" i="17" s="1"/>
  <c r="BQ44" i="17"/>
  <c r="CH44" i="17" s="1"/>
  <c r="BV41" i="17"/>
  <c r="CM41" i="17" s="1"/>
  <c r="BQ52" i="17"/>
  <c r="CH52" i="17" s="1"/>
  <c r="BM24" i="17"/>
  <c r="BQ41" i="17"/>
  <c r="CH41" i="17" s="1"/>
  <c r="BV31" i="17"/>
  <c r="CM31" i="17" s="1"/>
  <c r="BO52" i="17"/>
  <c r="CF52" i="17" s="1"/>
  <c r="BL29" i="17"/>
  <c r="CC29" i="17" s="1"/>
  <c r="BT27" i="17"/>
  <c r="CK27" i="17" s="1"/>
  <c r="BN46" i="17"/>
  <c r="CE46" i="17" s="1"/>
  <c r="BP29" i="17"/>
  <c r="CG29" i="17" s="1"/>
  <c r="BR51" i="17"/>
  <c r="CI51" i="17" s="1"/>
  <c r="BR26" i="17"/>
  <c r="CI26" i="17" s="1"/>
  <c r="BN42" i="17"/>
  <c r="CE42" i="17" s="1"/>
  <c r="BN28" i="17"/>
  <c r="CE28" i="17" s="1"/>
  <c r="BR41" i="17"/>
  <c r="CI41" i="17" s="1"/>
  <c r="BM42" i="17"/>
  <c r="CD42" i="17" s="1"/>
  <c r="BN41" i="17"/>
  <c r="CE41" i="17" s="1"/>
  <c r="BJ39" i="17"/>
  <c r="BU28" i="17"/>
  <c r="CL28" i="17" s="1"/>
  <c r="BT31" i="17"/>
  <c r="CK31" i="17" s="1"/>
  <c r="BN43" i="17"/>
  <c r="CE43" i="17" s="1"/>
  <c r="BJ29" i="17"/>
  <c r="CA29" i="17" s="1"/>
  <c r="BR56" i="17"/>
  <c r="CI56" i="17" s="1"/>
  <c r="BM46" i="17"/>
  <c r="CD46" i="17" s="1"/>
  <c r="BV56" i="17"/>
  <c r="CM56" i="17" s="1"/>
  <c r="BT40" i="17"/>
  <c r="CK40" i="17" s="1"/>
  <c r="BN45" i="17"/>
  <c r="CE45" i="17" s="1"/>
  <c r="BK28" i="17"/>
  <c r="CB28" i="17" s="1"/>
  <c r="BJ46" i="17"/>
  <c r="CA46" i="17" s="1"/>
  <c r="BR45" i="17"/>
  <c r="CI45" i="17" s="1"/>
  <c r="BP24" i="17"/>
  <c r="BW28" i="17"/>
  <c r="CN28" i="17" s="1"/>
  <c r="BU26" i="17"/>
  <c r="CL26" i="17" s="1"/>
  <c r="BW41" i="17"/>
  <c r="CN41" i="17" s="1"/>
  <c r="BW29" i="17"/>
  <c r="CN29" i="17" s="1"/>
  <c r="BT29" i="17"/>
  <c r="CK29" i="17" s="1"/>
  <c r="BT45" i="17"/>
  <c r="CK45" i="17" s="1"/>
  <c r="BT42" i="17"/>
  <c r="CK42" i="17" s="1"/>
  <c r="BN29" i="17"/>
  <c r="CE29" i="17" s="1"/>
  <c r="BP40" i="17"/>
  <c r="CG40" i="17" s="1"/>
  <c r="BP52" i="17"/>
  <c r="CG52" i="17" s="1"/>
  <c r="BP46" i="17"/>
  <c r="CG46" i="17" s="1"/>
  <c r="BK31" i="17"/>
  <c r="CB31" i="17" s="1"/>
  <c r="BQ28" i="17"/>
  <c r="CH28" i="17" s="1"/>
  <c r="BQ40" i="17"/>
  <c r="CH40" i="17" s="1"/>
  <c r="BQ29" i="17"/>
  <c r="CH29" i="17" s="1"/>
  <c r="BJ52" i="17"/>
  <c r="CA52" i="17" s="1"/>
  <c r="BJ28" i="17"/>
  <c r="CA28" i="17" s="1"/>
  <c r="BJ51" i="17"/>
  <c r="CA51" i="17" s="1"/>
  <c r="BR40" i="17"/>
  <c r="CI40" i="17" s="1"/>
  <c r="BR27" i="17"/>
  <c r="CI27" i="17" s="1"/>
  <c r="BR29" i="17"/>
  <c r="CI29" i="17" s="1"/>
  <c r="BS43" i="17"/>
  <c r="CJ43" i="17" s="1"/>
  <c r="BS44" i="17"/>
  <c r="CJ44" i="17" s="1"/>
  <c r="BM40" i="17"/>
  <c r="CD40" i="17" s="1"/>
  <c r="BM27" i="17"/>
  <c r="CD27" i="17" s="1"/>
  <c r="BV29" i="17"/>
  <c r="CM29" i="17" s="1"/>
  <c r="BV52" i="17"/>
  <c r="CM52" i="17" s="1"/>
  <c r="BO43" i="17"/>
  <c r="CF43" i="17" s="1"/>
  <c r="BO40" i="17"/>
  <c r="CF40" i="17" s="1"/>
  <c r="BJ24" i="17"/>
  <c r="BL30" i="17"/>
  <c r="CC30" i="17" s="1"/>
  <c r="BR24" i="17"/>
  <c r="BL26" i="17"/>
  <c r="CC26" i="17" s="1"/>
  <c r="BU39" i="17"/>
  <c r="BT24" i="17"/>
  <c r="BL41" i="17"/>
  <c r="CC41" i="17" s="1"/>
  <c r="BN39" i="17"/>
  <c r="BL28" i="17"/>
  <c r="CC28" i="17" s="1"/>
  <c r="BL40" i="17"/>
  <c r="CC40" i="17" s="1"/>
  <c r="BW26" i="17"/>
  <c r="CN26" i="17" s="1"/>
  <c r="BW51" i="17"/>
  <c r="CN51" i="17" s="1"/>
  <c r="BN56" i="17"/>
  <c r="CE56" i="17" s="1"/>
  <c r="BN44" i="17"/>
  <c r="CE44" i="17" s="1"/>
  <c r="BP51" i="17"/>
  <c r="CG51" i="17" s="1"/>
  <c r="BP42" i="17"/>
  <c r="CG42" i="17" s="1"/>
  <c r="BK51" i="17"/>
  <c r="CB51" i="17" s="1"/>
  <c r="BQ26" i="17"/>
  <c r="CH26" i="17" s="1"/>
  <c r="BJ56" i="17"/>
  <c r="CA56" i="17" s="1"/>
  <c r="BJ41" i="17"/>
  <c r="CA41" i="17" s="1"/>
  <c r="BR43" i="17"/>
  <c r="CI43" i="17" s="1"/>
  <c r="BS46" i="17"/>
  <c r="CJ46" i="17" s="1"/>
  <c r="BS26" i="17"/>
  <c r="CJ26" i="17" s="1"/>
  <c r="BM41" i="17"/>
  <c r="CD41" i="17" s="1"/>
  <c r="BM43" i="17"/>
  <c r="CD43" i="17" s="1"/>
  <c r="BM45" i="17"/>
  <c r="CD45" i="17" s="1"/>
  <c r="BV44" i="17"/>
  <c r="CM44" i="17" s="1"/>
  <c r="BV30" i="17"/>
  <c r="CM30" i="17" s="1"/>
  <c r="BV42" i="17"/>
  <c r="CM42" i="17" s="1"/>
  <c r="BO26" i="17"/>
  <c r="CF26" i="17" s="1"/>
  <c r="BL43" i="17"/>
  <c r="CC43" i="17" s="1"/>
  <c r="BQ24" i="17"/>
  <c r="BM39" i="17"/>
  <c r="BS39" i="17"/>
  <c r="BW24" i="17"/>
  <c r="BW44" i="17"/>
  <c r="CN44" i="17" s="1"/>
  <c r="BP26" i="17"/>
  <c r="CG26" i="17" s="1"/>
  <c r="BP41" i="17"/>
  <c r="CG41" i="17" s="1"/>
  <c r="BP30" i="17"/>
  <c r="CG30" i="17" s="1"/>
  <c r="BS56" i="17"/>
  <c r="CJ56" i="17" s="1"/>
  <c r="BS28" i="17"/>
  <c r="CJ28" i="17" s="1"/>
  <c r="BS42" i="17"/>
  <c r="CJ42" i="17" s="1"/>
  <c r="BM26" i="17"/>
  <c r="CD26" i="17" s="1"/>
  <c r="BM51" i="17"/>
  <c r="CD51" i="17" s="1"/>
  <c r="BL31" i="17"/>
  <c r="CC31" i="17" s="1"/>
  <c r="BO39" i="17"/>
  <c r="BL46" i="17"/>
  <c r="CC46" i="17" s="1"/>
  <c r="BP39" i="17"/>
  <c r="BU40" i="17"/>
  <c r="CL40" i="17" s="1"/>
  <c r="BU41" i="17"/>
  <c r="CL41" i="17" s="1"/>
  <c r="BU45" i="17"/>
  <c r="CL45" i="17" s="1"/>
  <c r="BW27" i="17"/>
  <c r="CN27" i="17" s="1"/>
  <c r="BW56" i="17"/>
  <c r="CN56" i="17" s="1"/>
  <c r="BW45" i="17"/>
  <c r="CN45" i="17" s="1"/>
  <c r="BT26" i="17"/>
  <c r="CK26" i="17" s="1"/>
  <c r="BT43" i="17"/>
  <c r="CK43" i="17" s="1"/>
  <c r="BN30" i="17"/>
  <c r="CE30" i="17" s="1"/>
  <c r="BN26" i="17"/>
  <c r="CE26" i="17" s="1"/>
  <c r="BP27" i="17"/>
  <c r="CG27" i="17" s="1"/>
  <c r="BP44" i="17"/>
  <c r="CG44" i="17" s="1"/>
  <c r="BK45" i="17"/>
  <c r="CB45" i="17" s="1"/>
  <c r="BK56" i="17"/>
  <c r="CB56" i="17" s="1"/>
  <c r="BK40" i="17"/>
  <c r="CB40" i="17" s="1"/>
  <c r="BQ46" i="17"/>
  <c r="CH46" i="17" s="1"/>
  <c r="BQ42" i="17"/>
  <c r="CH42" i="17" s="1"/>
  <c r="BJ27" i="17"/>
  <c r="CA27" i="17" s="1"/>
  <c r="BJ30" i="17"/>
  <c r="CA30" i="17" s="1"/>
  <c r="BJ31" i="17"/>
  <c r="CA31" i="17" s="1"/>
  <c r="BR30" i="17"/>
  <c r="CI30" i="17" s="1"/>
  <c r="BS52" i="17"/>
  <c r="CJ52" i="17" s="1"/>
  <c r="BM29" i="17"/>
  <c r="CD29" i="17" s="1"/>
  <c r="BO41" i="17"/>
  <c r="CF41" i="17" s="1"/>
  <c r="BO28" i="17"/>
  <c r="CF28" i="17" s="1"/>
  <c r="BV39" i="17"/>
  <c r="BL45" i="17"/>
  <c r="CC45" i="17" s="1"/>
  <c r="BK24" i="17"/>
  <c r="BO24" i="17"/>
  <c r="BL27" i="17"/>
  <c r="CC27" i="17" s="1"/>
  <c r="BL44" i="17"/>
  <c r="CC44" i="17" s="1"/>
  <c r="BR39" i="17"/>
  <c r="BL42" i="17"/>
  <c r="CC42" i="17" s="1"/>
  <c r="BU31" i="17"/>
  <c r="CL31" i="17" s="1"/>
  <c r="BU29" i="17"/>
  <c r="CL29" i="17" s="1"/>
  <c r="BU56" i="17"/>
  <c r="CL56" i="17" s="1"/>
  <c r="BW30" i="17"/>
  <c r="CN30" i="17" s="1"/>
  <c r="BT51" i="17"/>
  <c r="CK51" i="17" s="1"/>
  <c r="BN51" i="17"/>
  <c r="CE51" i="17" s="1"/>
  <c r="BP43" i="17"/>
  <c r="CG43" i="17" s="1"/>
  <c r="BK30" i="17"/>
  <c r="CB30" i="17" s="1"/>
  <c r="BK26" i="17"/>
  <c r="CB26" i="17" s="1"/>
  <c r="BK43" i="17"/>
  <c r="CB43" i="17" s="1"/>
  <c r="BQ30" i="17"/>
  <c r="CH30" i="17" s="1"/>
  <c r="CA44" i="17"/>
  <c r="BJ42" i="17"/>
  <c r="CA42" i="17" s="1"/>
  <c r="BR44" i="17"/>
  <c r="CI44" i="17" s="1"/>
  <c r="BS40" i="17"/>
  <c r="CJ40" i="17" s="1"/>
  <c r="BS27" i="17"/>
  <c r="CJ27" i="17" s="1"/>
  <c r="BM44" i="17"/>
  <c r="CD44" i="17" s="1"/>
  <c r="BM56" i="17"/>
  <c r="CD56" i="17" s="1"/>
  <c r="BO51" i="17"/>
  <c r="CF51" i="17" s="1"/>
  <c r="BO31" i="17"/>
  <c r="CF31" i="17" s="1"/>
  <c r="BO44" i="17"/>
  <c r="CF44" i="17" s="1"/>
  <c r="BL56" i="17"/>
  <c r="CC56" i="17" s="1"/>
  <c r="BK39" i="17"/>
  <c r="BU46" i="17"/>
  <c r="CL46" i="17" s="1"/>
  <c r="BU27" i="17"/>
  <c r="CL27" i="17" s="1"/>
  <c r="BU42" i="17"/>
  <c r="CL42" i="17" s="1"/>
  <c r="BW31" i="17"/>
  <c r="CN31" i="17" s="1"/>
  <c r="BW42" i="17"/>
  <c r="CN42" i="17" s="1"/>
  <c r="BW46" i="17"/>
  <c r="CN46" i="17" s="1"/>
  <c r="BT30" i="17"/>
  <c r="CK30" i="17" s="1"/>
  <c r="BT56" i="17"/>
  <c r="CK56" i="17" s="1"/>
  <c r="BT46" i="17"/>
  <c r="CK46" i="17" s="1"/>
  <c r="BT44" i="17"/>
  <c r="CK44" i="17" s="1"/>
  <c r="BN40" i="17"/>
  <c r="CE40" i="17" s="1"/>
  <c r="BN27" i="17"/>
  <c r="CE27" i="17" s="1"/>
  <c r="BP28" i="17"/>
  <c r="CG28" i="17" s="1"/>
  <c r="BP31" i="17"/>
  <c r="CG31" i="17" s="1"/>
  <c r="BK27" i="17"/>
  <c r="CB27" i="17" s="1"/>
  <c r="BK46" i="17"/>
  <c r="CB46" i="17" s="1"/>
  <c r="BK42" i="17"/>
  <c r="CB42" i="17" s="1"/>
  <c r="BQ45" i="17"/>
  <c r="CH45" i="17" s="1"/>
  <c r="BQ56" i="17"/>
  <c r="CH56" i="17" s="1"/>
  <c r="BQ27" i="17"/>
  <c r="CH27" i="17" s="1"/>
  <c r="BJ43" i="17"/>
  <c r="CA43" i="17" s="1"/>
  <c r="BR28" i="17"/>
  <c r="CI28" i="17" s="1"/>
  <c r="BR31" i="17"/>
  <c r="CI31" i="17" s="1"/>
  <c r="BR52" i="17"/>
  <c r="CI52" i="17" s="1"/>
  <c r="BR42" i="17"/>
  <c r="CI42" i="17" s="1"/>
  <c r="BS45" i="17"/>
  <c r="CJ45" i="17" s="1"/>
  <c r="BS29" i="17"/>
  <c r="CJ29" i="17" s="1"/>
  <c r="BS31" i="17"/>
  <c r="CJ31" i="17" s="1"/>
  <c r="BM28" i="17"/>
  <c r="CD28" i="17" s="1"/>
  <c r="BM52" i="17"/>
  <c r="CD52" i="17" s="1"/>
  <c r="BV40" i="17"/>
  <c r="CM40" i="17" s="1"/>
  <c r="BV51" i="17"/>
  <c r="CM51" i="17" s="1"/>
  <c r="BO46" i="17"/>
  <c r="CF46" i="17" s="1"/>
  <c r="BO45" i="17"/>
  <c r="CF45" i="17" s="1"/>
  <c r="BQ39" i="17"/>
  <c r="BL52" i="17"/>
  <c r="CC52" i="17" s="1"/>
  <c r="BW39" i="17"/>
  <c r="BL39" i="17"/>
  <c r="BU51" i="17"/>
  <c r="CL51" i="17" s="1"/>
  <c r="BU44" i="17"/>
  <c r="CL44" i="17" s="1"/>
  <c r="BU30" i="17"/>
  <c r="CL30" i="17" s="1"/>
  <c r="BW52" i="17"/>
  <c r="CN52" i="17" s="1"/>
  <c r="BW43" i="17"/>
  <c r="CN43" i="17" s="1"/>
  <c r="BT41" i="17"/>
  <c r="CK41" i="17" s="1"/>
  <c r="BT28" i="17"/>
  <c r="CK28" i="17" s="1"/>
  <c r="BT52" i="17"/>
  <c r="CK52" i="17" s="1"/>
  <c r="BN31" i="17"/>
  <c r="CE31" i="17" s="1"/>
  <c r="BN52" i="17"/>
  <c r="CE52" i="17" s="1"/>
  <c r="BP56" i="17"/>
  <c r="CG56" i="17" s="1"/>
  <c r="BK52" i="17"/>
  <c r="CB52" i="17" s="1"/>
  <c r="BK29" i="17"/>
  <c r="CB29" i="17" s="1"/>
  <c r="BQ43" i="17"/>
  <c r="CH43" i="17" s="1"/>
  <c r="BQ51" i="17"/>
  <c r="CH51" i="17" s="1"/>
  <c r="BJ45" i="17"/>
  <c r="CA45" i="17" s="1"/>
  <c r="BJ40" i="17"/>
  <c r="CA40" i="17" s="1"/>
  <c r="BR46" i="17"/>
  <c r="CI46" i="17" s="1"/>
  <c r="BS51" i="17"/>
  <c r="CJ51" i="17" s="1"/>
  <c r="BM31" i="17"/>
  <c r="CD31" i="17" s="1"/>
  <c r="BV26" i="17"/>
  <c r="CM26" i="17" s="1"/>
  <c r="BV43" i="17"/>
  <c r="CM43" i="17" s="1"/>
  <c r="BO30" i="17"/>
  <c r="CF30" i="17" s="1"/>
  <c r="BO29" i="17"/>
  <c r="CF29" i="17" s="1"/>
  <c r="BL24" i="17"/>
  <c r="CH39" i="17" l="1"/>
  <c r="BQ47" i="17"/>
  <c r="CH47" i="17" s="1"/>
  <c r="CH24" i="17"/>
  <c r="BQ32" i="17"/>
  <c r="BQ34" i="17" s="1"/>
  <c r="BQ36" i="17" s="1"/>
  <c r="CK39" i="17"/>
  <c r="BT47" i="17"/>
  <c r="CK47" i="17" s="1"/>
  <c r="CI39" i="17"/>
  <c r="BR47" i="17"/>
  <c r="CI47" i="17" s="1"/>
  <c r="CG39" i="17"/>
  <c r="BP47" i="17"/>
  <c r="CG47" i="17" s="1"/>
  <c r="CI24" i="17"/>
  <c r="BR32" i="17"/>
  <c r="BR34" i="17" s="1"/>
  <c r="BR36" i="17" s="1"/>
  <c r="CB39" i="17"/>
  <c r="BK47" i="17"/>
  <c r="CB47" i="17" s="1"/>
  <c r="CA24" i="17"/>
  <c r="BJ32" i="17"/>
  <c r="BJ34" i="17" s="1"/>
  <c r="BJ36" i="17" s="1"/>
  <c r="CM24" i="17"/>
  <c r="BV32" i="17"/>
  <c r="BV34" i="17" s="1"/>
  <c r="BV36" i="17" s="1"/>
  <c r="CF24" i="17"/>
  <c r="BO32" i="17"/>
  <c r="BO34" i="17" s="1"/>
  <c r="BO36" i="17" s="1"/>
  <c r="CF39" i="17"/>
  <c r="BO47" i="17"/>
  <c r="CF47" i="17" s="1"/>
  <c r="CN24" i="17"/>
  <c r="BW32" i="17"/>
  <c r="BW34" i="17" s="1"/>
  <c r="BW36" i="17" s="1"/>
  <c r="CE39" i="17"/>
  <c r="BN47" i="17"/>
  <c r="CE47" i="17" s="1"/>
  <c r="CE24" i="17"/>
  <c r="BN32" i="17"/>
  <c r="BN34" i="17" s="1"/>
  <c r="BN36" i="17" s="1"/>
  <c r="CN39" i="17"/>
  <c r="BW47" i="17"/>
  <c r="CN47" i="17" s="1"/>
  <c r="CB24" i="17"/>
  <c r="BK32" i="17"/>
  <c r="BK34" i="17" s="1"/>
  <c r="BK36" i="17" s="1"/>
  <c r="CJ39" i="17"/>
  <c r="BS47" i="17"/>
  <c r="CJ47" i="17" s="1"/>
  <c r="CG24" i="17"/>
  <c r="BP32" i="17"/>
  <c r="BP34" i="17" s="1"/>
  <c r="BP36" i="17" s="1"/>
  <c r="CA39" i="17"/>
  <c r="BJ47" i="17"/>
  <c r="CA47" i="17" s="1"/>
  <c r="CK24" i="17"/>
  <c r="BT32" i="17"/>
  <c r="BT34" i="17" s="1"/>
  <c r="BT36" i="17" s="1"/>
  <c r="CL24" i="17"/>
  <c r="BU32" i="17"/>
  <c r="BU34" i="17" s="1"/>
  <c r="BU36" i="17" s="1"/>
  <c r="CM39" i="17"/>
  <c r="BV47" i="17"/>
  <c r="CM47" i="17" s="1"/>
  <c r="CD39" i="17"/>
  <c r="BM47" i="17"/>
  <c r="CD47" i="17" s="1"/>
  <c r="CL39" i="17"/>
  <c r="BU47" i="17"/>
  <c r="CL47" i="17" s="1"/>
  <c r="CD24" i="17"/>
  <c r="BM32" i="17"/>
  <c r="BM34" i="17" s="1"/>
  <c r="BM36" i="17" s="1"/>
  <c r="CJ24" i="17"/>
  <c r="BS32" i="17"/>
  <c r="BS34" i="17" s="1"/>
  <c r="BS36" i="17" s="1"/>
  <c r="CC39" i="17"/>
  <c r="BL47" i="17"/>
  <c r="CC47" i="17" s="1"/>
  <c r="CC24" i="17"/>
  <c r="BL32" i="17"/>
  <c r="BL34" i="17" s="1"/>
  <c r="BL36" i="17" s="1"/>
  <c r="CO15" i="17"/>
  <c r="CO14" i="17"/>
  <c r="CO13" i="17"/>
  <c r="CO12" i="17"/>
  <c r="CO11" i="17"/>
  <c r="CO25" i="17"/>
  <c r="CO19" i="17"/>
  <c r="CO18" i="17"/>
  <c r="CO21" i="17"/>
  <c r="BX51" i="17"/>
  <c r="CO51" i="17" s="1"/>
  <c r="BX28" i="17"/>
  <c r="CO28" i="17" s="1"/>
  <c r="BX29" i="17"/>
  <c r="CO29" i="17" s="1"/>
  <c r="BX30" i="17"/>
  <c r="CO30" i="17" s="1"/>
  <c r="BX31" i="17"/>
  <c r="CO31" i="17" s="1"/>
  <c r="BX45" i="17"/>
  <c r="CO45" i="17" s="1"/>
  <c r="BX43" i="17"/>
  <c r="CO43" i="17" s="1"/>
  <c r="BX41" i="17"/>
  <c r="CO41" i="17" s="1"/>
  <c r="BX39" i="17"/>
  <c r="BX42" i="17"/>
  <c r="CO42" i="17" s="1"/>
  <c r="BX52" i="17"/>
  <c r="CO52" i="17" s="1"/>
  <c r="BX56" i="17"/>
  <c r="CO56" i="17" s="1"/>
  <c r="BX24" i="17"/>
  <c r="BX44" i="17"/>
  <c r="CO44" i="17" s="1"/>
  <c r="BX46" i="17"/>
  <c r="CO46" i="17" s="1"/>
  <c r="BX26" i="17"/>
  <c r="CO26" i="17" s="1"/>
  <c r="BX27" i="17"/>
  <c r="CO27" i="17" s="1"/>
  <c r="BX40" i="17"/>
  <c r="CO40" i="17" s="1"/>
  <c r="BK49" i="17" l="1"/>
  <c r="BK54" i="17" s="1"/>
  <c r="BK58" i="17" s="1"/>
  <c r="BQ49" i="17"/>
  <c r="BQ54" i="17" s="1"/>
  <c r="BQ58" i="17" s="1"/>
  <c r="BL49" i="17"/>
  <c r="BL54" i="17" s="1"/>
  <c r="BL58" i="17" s="1"/>
  <c r="BP49" i="17"/>
  <c r="BP54" i="17" s="1"/>
  <c r="BP58" i="17" s="1"/>
  <c r="BT49" i="17"/>
  <c r="BT54" i="17" s="1"/>
  <c r="BT58" i="17" s="1"/>
  <c r="BS49" i="17"/>
  <c r="BS54" i="17" s="1"/>
  <c r="BS58" i="17" s="1"/>
  <c r="CL32" i="17"/>
  <c r="CM32" i="17"/>
  <c r="BN49" i="17"/>
  <c r="BN54" i="17" s="1"/>
  <c r="BN58" i="17" s="1"/>
  <c r="BW49" i="17"/>
  <c r="BW54" i="17" s="1"/>
  <c r="BW58" i="17" s="1"/>
  <c r="BO49" i="17"/>
  <c r="BO54" i="17" s="1"/>
  <c r="BO58" i="17" s="1"/>
  <c r="BJ49" i="17"/>
  <c r="BJ54" i="17" s="1"/>
  <c r="BJ58" i="17" s="1"/>
  <c r="CF32" i="17"/>
  <c r="BR49" i="17"/>
  <c r="BR54" i="17" s="1"/>
  <c r="BR58" i="17" s="1"/>
  <c r="CD32" i="17"/>
  <c r="CI32" i="17"/>
  <c r="CB32" i="17"/>
  <c r="CA32" i="17"/>
  <c r="CE32" i="17"/>
  <c r="CJ32" i="17"/>
  <c r="CG32" i="17"/>
  <c r="BM49" i="17"/>
  <c r="BM54" i="17" s="1"/>
  <c r="BM58" i="17" s="1"/>
  <c r="BU49" i="17"/>
  <c r="BU54" i="17" s="1"/>
  <c r="BU58" i="17" s="1"/>
  <c r="BV49" i="17"/>
  <c r="BV54" i="17" s="1"/>
  <c r="BV58" i="17" s="1"/>
  <c r="CC32" i="17"/>
  <c r="CK32" i="17"/>
  <c r="CN32" i="17"/>
  <c r="CH32" i="17"/>
  <c r="CO39" i="17"/>
  <c r="BX47" i="17"/>
  <c r="CO47" i="17" s="1"/>
  <c r="CO24" i="17"/>
  <c r="BX32" i="17"/>
  <c r="BX34" i="17" s="1"/>
  <c r="BX36" i="17" s="1"/>
  <c r="CA34" i="17"/>
  <c r="CB34" i="17"/>
  <c r="CL34" i="17"/>
  <c r="CN34" i="17"/>
  <c r="CD34" i="17"/>
  <c r="CE34" i="17"/>
  <c r="CK34" i="17"/>
  <c r="CG34" i="17"/>
  <c r="CH34" i="17"/>
  <c r="CF34" i="17"/>
  <c r="CM34" i="17"/>
  <c r="CC34" i="17"/>
  <c r="CJ34" i="17"/>
  <c r="CI34" i="17"/>
  <c r="BX49" i="17" l="1"/>
  <c r="BX54" i="17" s="1"/>
  <c r="BX58" i="17" s="1"/>
  <c r="CO32" i="17"/>
  <c r="CA36" i="17"/>
  <c r="CB36" i="17"/>
  <c r="CF36" i="17"/>
  <c r="CJ36" i="17"/>
  <c r="CH36" i="17"/>
  <c r="CD36" i="17"/>
  <c r="CE36" i="17"/>
  <c r="CC36" i="17"/>
  <c r="CG36" i="17"/>
  <c r="CN36" i="17"/>
  <c r="CI36" i="17"/>
  <c r="CM36" i="17"/>
  <c r="CK36" i="17"/>
  <c r="CL36" i="17"/>
  <c r="CO34" i="17"/>
  <c r="CB49" i="17" l="1"/>
  <c r="CA49" i="17"/>
  <c r="CG49" i="17"/>
  <c r="CH49" i="17"/>
  <c r="CJ49" i="17"/>
  <c r="CL49" i="17"/>
  <c r="CK49" i="17"/>
  <c r="CE49" i="17"/>
  <c r="CD49" i="17"/>
  <c r="CC49" i="17"/>
  <c r="CI49" i="17"/>
  <c r="CM49" i="17"/>
  <c r="CN49" i="17"/>
  <c r="CF49" i="17"/>
  <c r="CO36" i="17"/>
  <c r="CO49" i="17" l="1"/>
  <c r="CG54" i="17" l="1"/>
  <c r="CG58" i="17"/>
  <c r="CH54" i="17"/>
  <c r="CH58" i="17"/>
  <c r="CJ54" i="17"/>
  <c r="CJ58" i="17"/>
  <c r="CL54" i="17"/>
  <c r="CL58" i="17"/>
  <c r="CK54" i="17"/>
  <c r="CK58" i="17"/>
  <c r="CE54" i="17"/>
  <c r="CE58" i="17"/>
  <c r="CD54" i="17"/>
  <c r="CD58" i="17"/>
  <c r="CC54" i="17"/>
  <c r="CI54" i="17"/>
  <c r="CI58" i="17"/>
  <c r="CM54" i="17"/>
  <c r="CM58" i="17"/>
  <c r="CN54" i="17"/>
  <c r="CN58" i="17"/>
  <c r="CF54" i="17"/>
  <c r="CF58" i="17"/>
  <c r="CB54" i="17"/>
  <c r="CB58" i="17"/>
  <c r="CA54" i="17"/>
  <c r="CA58" i="17"/>
  <c r="CC58" i="17"/>
  <c r="CO54" i="17" l="1"/>
  <c r="CO58" i="17"/>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<sst xmlns="http://schemas.openxmlformats.org/spreadsheetml/2006/main" count="466" uniqueCount="194">
  <si>
    <t>Materials</t>
  </si>
  <si>
    <t>Labor</t>
  </si>
  <si>
    <t>Account</t>
  </si>
  <si>
    <t>Description</t>
  </si>
  <si>
    <t>Temp Labor</t>
  </si>
  <si>
    <t>TOTAL</t>
  </si>
  <si>
    <t>Legend</t>
  </si>
  <si>
    <t>Cost of Goods - Direct Costs:</t>
  </si>
  <si>
    <t>Cost of Goods - Indirect Costs:</t>
  </si>
  <si>
    <t>Total Cost of Goods Sold</t>
  </si>
  <si>
    <t>Gross Profit (Loss)</t>
  </si>
  <si>
    <t>Sales, General &amp; Administrative Expenses:</t>
  </si>
  <si>
    <t>Operating Profit (Loss)</t>
  </si>
  <si>
    <t xml:space="preserve"> </t>
  </si>
  <si>
    <t>Proft (Loss) Before Taxes</t>
  </si>
  <si>
    <t>Income Tax Expense</t>
  </si>
  <si>
    <t xml:space="preserve"> Net Profit (Loss)</t>
  </si>
  <si>
    <t>Price change proposed?</t>
  </si>
  <si>
    <t>Gray cell = fixed formula; do not edit</t>
  </si>
  <si>
    <t>Jan'23</t>
  </si>
  <si>
    <t>Production units expressed in '000s</t>
  </si>
  <si>
    <t>Less: Discounts</t>
  </si>
  <si>
    <t>Depreciation and Amortization</t>
  </si>
  <si>
    <t>Payroll Taxes &amp; Employee Benefits</t>
  </si>
  <si>
    <t>Maintenance and Repairs</t>
  </si>
  <si>
    <t>Facilities Rent and Utilities</t>
  </si>
  <si>
    <t>Storage Expense</t>
  </si>
  <si>
    <t>Equipment Rental</t>
  </si>
  <si>
    <t>Other Cost of Goods Sold</t>
  </si>
  <si>
    <t>Total Sales, General &amp; Admin. Expenses</t>
  </si>
  <si>
    <t>Total Cost of Goods - Indirect Costs</t>
  </si>
  <si>
    <t>Total Cost of Goods - Direct Costs</t>
  </si>
  <si>
    <t>TOTAL FY'23</t>
  </si>
  <si>
    <t xml:space="preserve">Product Type : </t>
  </si>
  <si>
    <t xml:space="preserve">SKU Specific : </t>
  </si>
  <si>
    <t xml:space="preserve">Languages : </t>
  </si>
  <si>
    <t>Total Quantity :</t>
  </si>
  <si>
    <t>Machine</t>
  </si>
  <si>
    <t xml:space="preserve">Material </t>
  </si>
  <si>
    <t>Component</t>
  </si>
  <si>
    <t>Cost</t>
  </si>
  <si>
    <t>Total Cost</t>
  </si>
  <si>
    <t xml:space="preserve">Total =  </t>
  </si>
  <si>
    <t xml:space="preserve">Percentage of Total =  </t>
  </si>
  <si>
    <t/>
  </si>
  <si>
    <t>Product Grouping</t>
  </si>
  <si>
    <t>Product</t>
  </si>
  <si>
    <t>MODEL CALCULATION</t>
  </si>
  <si>
    <t>Machine Cost</t>
  </si>
  <si>
    <t>Material Cost</t>
  </si>
  <si>
    <t>Temp Labor Cost</t>
  </si>
  <si>
    <t># Units in Estimate</t>
  </si>
  <si>
    <t>Cost per Unit</t>
  </si>
  <si>
    <t>MATERIALS forecast ($'000)</t>
  </si>
  <si>
    <t>TOTAL MATERIALS</t>
  </si>
  <si>
    <t>Note:</t>
  </si>
  <si>
    <t>Oct '22</t>
  </si>
  <si>
    <t>Nov'22</t>
  </si>
  <si>
    <t>Dec'22</t>
  </si>
  <si>
    <t>Product Mix</t>
  </si>
  <si>
    <t>Assumed Gross Margin</t>
  </si>
  <si>
    <t>Assumed Product Margin</t>
  </si>
  <si>
    <t>MACHINE forecast ($'000)</t>
  </si>
  <si>
    <t>Forecast assumption / basis</t>
  </si>
  <si>
    <t>Average % of revenue for last 4 months</t>
  </si>
  <si>
    <t>Direct Overhead</t>
  </si>
  <si>
    <t>$</t>
  </si>
  <si>
    <t>%</t>
  </si>
  <si>
    <t>Materials Cost</t>
  </si>
  <si>
    <t>Actuals ($'000)</t>
  </si>
  <si>
    <t>FY'21</t>
  </si>
  <si>
    <t>FY'23</t>
  </si>
  <si>
    <t>Actuals (% of revenue)</t>
  </si>
  <si>
    <t>Budget (% of revenue)</t>
  </si>
  <si>
    <t>Budget ($'000)</t>
  </si>
  <si>
    <t>Revenue</t>
  </si>
  <si>
    <t>TOTAL MACHINE</t>
  </si>
  <si>
    <t>Expected cost change (%)</t>
  </si>
  <si>
    <t>If yes, timing for experiencing cost change
(MM/DD/YY)</t>
  </si>
  <si>
    <r>
      <t xml:space="preserve">If yes, timing for enacting price change
</t>
    </r>
    <r>
      <rPr>
        <b/>
        <i/>
        <sz val="11"/>
        <color theme="1"/>
        <rFont val="Calibri"/>
        <family val="2"/>
        <scheme val="minor"/>
      </rPr>
      <t>(MM/DD/YY)</t>
    </r>
  </si>
  <si>
    <t>Updated price / unit</t>
  </si>
  <si>
    <t>If yes, proposed price change ($)</t>
  </si>
  <si>
    <t>Feb'23</t>
  </si>
  <si>
    <t>Mar'23</t>
  </si>
  <si>
    <t>April'23</t>
  </si>
  <si>
    <t>May'23</t>
  </si>
  <si>
    <t>June'23</t>
  </si>
  <si>
    <t>July'23</t>
  </si>
  <si>
    <t>Aug'23</t>
  </si>
  <si>
    <t>Sept'23</t>
  </si>
  <si>
    <t>Oct'23</t>
  </si>
  <si>
    <t>Nov'23</t>
  </si>
  <si>
    <t>Dec'23</t>
  </si>
  <si>
    <t>Overview</t>
  </si>
  <si>
    <t>Pricing worksheet</t>
  </si>
  <si>
    <t>Production forecast</t>
  </si>
  <si>
    <t>-Identify production (in '000 units) per product</t>
  </si>
  <si>
    <t>Cost changes worksheet</t>
  </si>
  <si>
    <t>-Identify price per unit
-Indicate proposed price changes and note $ change and period of change</t>
  </si>
  <si>
    <t>-Costs are based on pre-determined cost profiles for each product (see 'Cost Profiles' section of file). In Cost changes worksheet, identify proposed % change per direct cost bucket and period of change</t>
  </si>
  <si>
    <t>-Budget currently uses average of last 4 months as a % of revenue for each line item in the I/S. To assumption, update formula for each line item to account for % of revenue preferred</t>
  </si>
  <si>
    <t>YTD Sept'22</t>
  </si>
  <si>
    <t>Instructions to update</t>
  </si>
  <si>
    <t>Based on note in forecast assumption column, update as follows:
-Rows noted as 'Average %': update formulas in budget column to capture months best representative of go-forward cost
-Rows noted in blue, manually input figures in budget column
-Rows with a link to a separate sheet, see details on said sheet</t>
  </si>
  <si>
    <r>
      <t xml:space="preserve">Calculation of direct cost per major bucket: </t>
    </r>
    <r>
      <rPr>
        <b/>
        <sz val="11"/>
        <color theme="1"/>
        <rFont val="Calibri"/>
        <family val="2"/>
        <scheme val="minor"/>
      </rPr>
      <t>Cost / unit per 'Cost Changes' sheet * production volume per Product</t>
    </r>
    <r>
      <rPr>
        <sz val="11"/>
        <color theme="1"/>
        <rFont val="Calibri"/>
        <family val="2"/>
        <scheme val="minor"/>
      </rPr>
      <t xml:space="preserve">
Sheet is fully linked; no manual updates to be made.</t>
    </r>
  </si>
  <si>
    <r>
      <t xml:space="preserve">Calculation of revenue per product: </t>
    </r>
    <r>
      <rPr>
        <b/>
        <sz val="11"/>
        <color theme="1"/>
        <rFont val="Calibri"/>
        <family val="2"/>
        <scheme val="minor"/>
      </rPr>
      <t>production volume * sales price per Product</t>
    </r>
    <r>
      <rPr>
        <sz val="11"/>
        <color theme="1"/>
        <rFont val="Calibri"/>
        <family val="2"/>
        <scheme val="minor"/>
      </rPr>
      <t xml:space="preserve">
Sheet is fully linked; no manual updates to be made.</t>
    </r>
  </si>
  <si>
    <r>
      <t xml:space="preserve">Calculation of product mix: </t>
    </r>
    <r>
      <rPr>
        <b/>
        <sz val="11"/>
        <color theme="1"/>
        <rFont val="Calibri"/>
        <family val="2"/>
        <scheme val="minor"/>
      </rPr>
      <t>production volume per Product / total production</t>
    </r>
    <r>
      <rPr>
        <sz val="11"/>
        <color theme="1"/>
        <rFont val="Calibri"/>
        <family val="2"/>
        <scheme val="minor"/>
      </rPr>
      <t xml:space="preserve">
Sheet is fully linked; no manual updates to be made.</t>
    </r>
  </si>
  <si>
    <t>Sheet is fully linked to consolidate data points on sales price, cost, and margin per unit. No manual updates to be made.</t>
  </si>
  <si>
    <r>
      <t xml:space="preserve">Source: </t>
    </r>
    <r>
      <rPr>
        <b/>
        <sz val="11"/>
        <color rgb="FFFF0000"/>
        <rFont val="Calibri"/>
        <family val="2"/>
        <scheme val="minor"/>
      </rPr>
      <t>List name of individual providing data and excel file containing supporting data</t>
    </r>
  </si>
  <si>
    <t>Components #1</t>
  </si>
  <si>
    <t>Components #2</t>
  </si>
  <si>
    <t>Components #3</t>
  </si>
  <si>
    <t>To add new products to the model:</t>
  </si>
  <si>
    <t>Master Product Listing</t>
  </si>
  <si>
    <t>^Open grouping above to add more products</t>
  </si>
  <si>
    <t>Additional Product</t>
  </si>
  <si>
    <t xml:space="preserve">-Add Account, Product Grouping, and Product Name at the bottom of the existing list. The model has been pre-populated with 10 blank spots </t>
  </si>
  <si>
    <t>Cost Profile</t>
  </si>
  <si>
    <t>Client</t>
  </si>
  <si>
    <t>Estimate number</t>
  </si>
  <si>
    <t>Quantity</t>
  </si>
  <si>
    <t>Contribution Margin</t>
  </si>
  <si>
    <t>CM %</t>
  </si>
  <si>
    <t>Month
(MM/YYYY)</t>
  </si>
  <si>
    <t>Contribution
Margin</t>
  </si>
  <si>
    <t>Sales</t>
  </si>
  <si>
    <t>Margin</t>
  </si>
  <si>
    <t>Unit Economics by SKU</t>
  </si>
  <si>
    <t>(Other Expense  / Interest Expense)</t>
  </si>
  <si>
    <t>Other Income / Interest Income / Loss on Sale</t>
  </si>
  <si>
    <t>Legend used throughout file</t>
  </si>
  <si>
    <t>Non-core sales</t>
  </si>
  <si>
    <t>Misc. sales</t>
  </si>
  <si>
    <t>Core sales</t>
  </si>
  <si>
    <t>Profit and Loss Statement ($'000)</t>
  </si>
  <si>
    <t>Product Grouping 1</t>
  </si>
  <si>
    <t>Product Grouping 2</t>
  </si>
  <si>
    <t>To model production operating expenses (indirect costs and SG&amp;A)</t>
  </si>
  <si>
    <t>Blue cell = Production assumption / input</t>
  </si>
  <si>
    <t>Production sale price / unit</t>
  </si>
  <si>
    <t>Assumed Production margin (%)</t>
  </si>
  <si>
    <t xml:space="preserve">Production cost breakout :  </t>
  </si>
  <si>
    <t>-Include forecasted jobs with non-Core Business clients for which the revenue and product costs would be estimated by individual job</t>
  </si>
  <si>
    <t>Core Business Sale Price</t>
  </si>
  <si>
    <t>Core Business Assumed Margin (%)</t>
  </si>
  <si>
    <t>Production to input current sales price per Product in column E. If wanting to model impact of potential price changes, complete columns F - H and review Operations sheet for updated view. Before closing / saving file, be sure that data for proposed price changes in columns F - H is up to date (to avoid sharing inaccurate data)</t>
  </si>
  <si>
    <t>To model direct costs for core business:</t>
  </si>
  <si>
    <r>
      <rPr>
        <b/>
        <sz val="11"/>
        <color theme="1"/>
        <rFont val="Calibri"/>
        <family val="2"/>
        <scheme val="minor"/>
      </rPr>
      <t>To model revenue</t>
    </r>
    <r>
      <rPr>
        <sz val="11"/>
        <color theme="1"/>
        <rFont val="Calibri"/>
        <family val="2"/>
        <scheme val="minor"/>
      </rPr>
      <t xml:space="preserve"> </t>
    </r>
    <r>
      <rPr>
        <b/>
        <sz val="11"/>
        <color theme="1"/>
        <rFont val="Calibri"/>
        <family val="2"/>
        <scheme val="minor"/>
      </rPr>
      <t>for core business</t>
    </r>
    <r>
      <rPr>
        <sz val="11"/>
        <color theme="1"/>
        <rFont val="Calibri"/>
        <family val="2"/>
        <scheme val="minor"/>
      </rPr>
      <t>:</t>
    </r>
  </si>
  <si>
    <t>Blue cell = Client to populate</t>
  </si>
  <si>
    <t>Complete all fields in the table below the Production Profit and Loss Statement (P&amp;L); the P&amp;L will auto-populate the sum of the table</t>
  </si>
  <si>
    <t>Total Cost of Goods</t>
  </si>
  <si>
    <t>Total Revenue</t>
  </si>
  <si>
    <r>
      <t xml:space="preserve">Average % of </t>
    </r>
    <r>
      <rPr>
        <b/>
        <sz val="11"/>
        <color theme="1"/>
        <rFont val="Calibri"/>
        <family val="2"/>
        <scheme val="minor"/>
      </rPr>
      <t xml:space="preserve">Core Sales </t>
    </r>
    <r>
      <rPr>
        <sz val="11"/>
        <color theme="1"/>
        <rFont val="Calibri"/>
        <family val="2"/>
        <scheme val="minor"/>
      </rPr>
      <t>for last 4 months</t>
    </r>
  </si>
  <si>
    <r>
      <t xml:space="preserve">Average % of </t>
    </r>
    <r>
      <rPr>
        <b/>
        <sz val="11"/>
        <color theme="1"/>
        <rFont val="Calibri"/>
        <family val="2"/>
        <scheme val="minor"/>
      </rPr>
      <t>Core Sales</t>
    </r>
    <r>
      <rPr>
        <sz val="11"/>
        <color theme="1"/>
        <rFont val="Calibri"/>
        <family val="2"/>
        <scheme val="minor"/>
      </rPr>
      <t xml:space="preserve"> for last 4 months</t>
    </r>
  </si>
  <si>
    <t>Client to manually populate forecasted revenue in Budget columns</t>
  </si>
  <si>
    <t>Travel</t>
  </si>
  <si>
    <t>Technology</t>
  </si>
  <si>
    <t>Other General &amp; Admin</t>
  </si>
  <si>
    <t>Cost of Goods</t>
  </si>
  <si>
    <t>Client 1</t>
  </si>
  <si>
    <t>Client 2</t>
  </si>
  <si>
    <t>Product B</t>
  </si>
  <si>
    <t>Product C</t>
  </si>
  <si>
    <t>Product D</t>
  </si>
  <si>
    <t>Product Grouping 3</t>
  </si>
  <si>
    <t>Sale Price to Client</t>
  </si>
  <si>
    <t>Labor Cost</t>
  </si>
  <si>
    <t>Core Sales forecast ($'000)</t>
  </si>
  <si>
    <t>TOTAL CORE SALES</t>
  </si>
  <si>
    <t>Client to input production volume by Product within blue cells below</t>
  </si>
  <si>
    <t>LABOR forecast ($'000)</t>
  </si>
  <si>
    <t>If wanting to model impact of potential cost changes to be applied to cost profiles per product, complete columns C - D for each major direct cost bucket and review 'Direct Cost - P&amp;L Input' and 'Profit &amp; Loss Statement' sheets for updated view. Before closing / saving file, be sure the data for proposed cost changes in columns C - D is up to date (to avoid sharing inaccurate data)</t>
  </si>
  <si>
    <t>Blue cell = Client assumption / input</t>
  </si>
  <si>
    <t>CLIENT INPUT</t>
  </si>
  <si>
    <t xml:space="preserve">-The name of the tab must be identical to the Product name per the 'Master Product Listing' sheet an include the word "Cost" in order for the model to work (if not the data will not flow through). 
-It is required to complete cells in blue below for the model to work. It is recommended to update text in red below to maintain data quality and ability to track source data. 
-Once cells in blue are updated, the automatic formulas in the top 'Model Calculation' section determines cost per unit per major direct cost bucket that feeds the 'Direct Costs - P&amp;L Input' sheet. </t>
  </si>
  <si>
    <r>
      <t xml:space="preserve">To model revenue and direct costs for </t>
    </r>
    <r>
      <rPr>
        <b/>
        <u/>
        <sz val="11"/>
        <color theme="1"/>
        <rFont val="Calibri"/>
        <family val="2"/>
        <scheme val="minor"/>
      </rPr>
      <t>non-core business</t>
    </r>
  </si>
  <si>
    <t>Non-Core Business Profit &amp; Loss</t>
  </si>
  <si>
    <t>Profit &amp; Loss Statement</t>
  </si>
  <si>
    <r>
      <t xml:space="preserve">-Copy the Cost Profile Template sheet, and complete as instructed with cost details for the new product. </t>
    </r>
    <r>
      <rPr>
        <b/>
        <u/>
        <sz val="11"/>
        <color theme="1"/>
        <rFont val="Calibri"/>
        <family val="2"/>
        <scheme val="minor"/>
      </rPr>
      <t>Ensure the name of the sheet is identical to the Product name per 'Master Product Listing' + the word "Cost"</t>
    </r>
  </si>
  <si>
    <t>Non-Core Profit and Loss Statement ($'000)</t>
  </si>
  <si>
    <t>Product A (Example)</t>
  </si>
  <si>
    <t>SKU #</t>
  </si>
  <si>
    <t>Language</t>
  </si>
  <si>
    <t>XX</t>
  </si>
  <si>
    <t>MM/DD/YYYY</t>
  </si>
  <si>
    <t>BLANK TEMPLATE</t>
  </si>
  <si>
    <t xml:space="preserve">Contents of product: </t>
  </si>
  <si>
    <t>LABOR</t>
  </si>
  <si>
    <r>
      <t xml:space="preserve">Source: </t>
    </r>
    <r>
      <rPr>
        <b/>
        <sz val="11"/>
        <color rgb="FFFF0000"/>
        <rFont val="Calibri"/>
        <family val="2"/>
        <scheme val="minor"/>
      </rPr>
      <t>XX</t>
    </r>
  </si>
  <si>
    <t>Tabs in Orange are where Client will have to add data to model revenue and costs</t>
  </si>
  <si>
    <t>Bottoms-up build with Client Team</t>
  </si>
  <si>
    <t>Product A</t>
  </si>
  <si>
    <t>Disclaimer: Example Sseet, no data used are representative of a real product cost profile</t>
  </si>
  <si>
    <t>Source: List name of individual providing data and excel file containing supporting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</si>
</sst>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_(&quot;$&quot;* #,##0_);_(&quot;$&quot;* \(#,##0\);_(&quot;$&quot;* &quot;-&quot;??_);_(@_)"/>
    <numFmt numFmtId="166" formatCode="_(* #,##0.0_);_(* \(#,##0.0\);_(* &quot;-&quot;?_);_(@_)"/>
    <numFmt numFmtId="167" formatCode="_(&quot;$&quot;* #,##0.0_);_(&quot;$&quot;* \(#,##0.0\);_(&quot;$&quot;* &quot;-&quot;?_);_(@_)"/>
    <numFmt numFmtId="168" formatCode="m/d/yy;@"/>
    <numFmt numFmtId="169" formatCode="&quot;$&quot;#,##0"/>
    <numFmt numFmtId="170" formatCode="&quot;$&quot;#,##0.00"/>
    <numFmt numFmtId="171" formatCode="0.0%;\ \(0.0%\)"/>
    <numFmt numFmtId="172" formatCode="0.0%;\(0.0%\);\-"/>
    <numFmt numFmtId="173" formatCode="0.000"/>
    <numFmt numFmtId="174" formatCode="_(* #,##0_);_(* \(#,##0\);_(* &quot;-&quot;??_);_(@_)"/>
    <numFmt numFmtId="175" formatCode="_(&quot;$&quot;* #,##0.0000_);_(&quot;$&quot;* \(#,##0.0000\);_(&quot;$&quot;* &quot;-&quot;??_);_(@_)"/>
    <numFmt numFmtId="176" formatCode="_(* #,##0.0000_);_(* \(#,##0.0000\);_(* &quot;-&quot;??_);_(@_)"/>
  </numFmts>
  <fonts count="30"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8"/>
      <color theme="1"/>
      <name val="Calibri"/>
      <family val="2"/>
      <scheme val="minor"/>
    </font>
    <font>
      <sz val="8"/>
      <name val="Calibri"/>
      <family val="2"/>
      <scheme val="minor"/>
    </font>
    <font>
      <b/>
      <sz val="10"/>
      <color rgb="FF000099"/>
      <name val="Calibri"/>
      <family val="2"/>
      <scheme val="minor"/>
    </font>
    <font>
      <sz val="10"/>
      <color theme="1"/>
      <name val="Calibri"/>
      <family val="2"/>
      <scheme val="minor"/>
    </font>
    <font>
      <i/>
      <sz val="11"/>
      <color theme="1"/>
      <name val="Calibri"/>
      <family val="2"/>
      <scheme val="minor"/>
    </font>
    <font>
      <b/>
      <sz val="10"/>
      <color theme="1"/>
      <name val="Calibri"/>
      <family val="2"/>
      <scheme val="minor"/>
    </font>
    <font>
      <b/>
      <sz val="10"/>
      <color rgb="FF0000CC"/>
      <name val="Calibri"/>
      <family val="2"/>
      <scheme val="minor"/>
    </font>
    <font>
      <b/>
      <sz val="10"/>
      <name val="Calibri"/>
      <family val="2"/>
      <scheme val="minor"/>
    </font>
    <font>
      <sz val="11"/>
      <name val="Calibri"/>
      <family val="2"/>
      <scheme val="minor"/>
    </font>
    <font>
      <b/>
      <i/>
      <sz val="11"/>
      <color theme="1"/>
      <name val="Calibri"/>
      <family val="2"/>
      <scheme val="minor"/>
    </font>
    <font>
      <b/>
      <u/>
      <sz val="11"/>
      <color theme="1"/>
      <name val="Calibri"/>
      <family val="2"/>
      <scheme val="minor"/>
    </font>
    <font>
      <b/>
      <sz val="12"/>
      <color theme="1"/>
      <name val="Calibri"/>
      <family val="2"/>
      <scheme val="minor"/>
    </font>
    <font>
      <b/>
      <u/>
      <sz val="10"/>
      <color rgb="FF000099"/>
      <name val="Calibri"/>
      <family val="2"/>
      <scheme val="minor"/>
    </font>
    <font>
      <i/>
      <sz val="11"/>
      <color theme="0"/>
      <name val="Calibri"/>
      <family val="2"/>
      <scheme val="minor"/>
    </font>
    <font>
      <b/>
      <i/>
      <sz val="11"/>
      <color theme="0"/>
      <name val="Calibri"/>
      <family val="2"/>
      <scheme val="minor"/>
    </font>
    <font>
      <u/>
      <sz val="11"/>
      <color theme="10"/>
      <name val="Calibri"/>
      <family val="2"/>
      <scheme val="minor"/>
    </font>
    <font>
      <sz val="11"/>
      <color rgb="FFFF0000"/>
      <name val="Calibri"/>
      <family val="2"/>
      <scheme val="minor"/>
    </font>
    <font>
      <b/>
      <sz val="11"/>
      <color rgb="FFFF0000"/>
      <name val="Calibri"/>
      <family val="2"/>
      <scheme val="minor"/>
    </font>
    <font>
      <sz val="10"/>
      <color rgb="FFFF0000"/>
      <name val="Calibri"/>
      <family val="2"/>
      <scheme val="minor"/>
    </font>
    <font>
      <b/>
      <sz val="12"/>
      <color rgb="FFFF0000"/>
      <name val="Calibri"/>
      <family val="2"/>
      <scheme val="minor"/>
    </font>
    <font>
      <sz val="10"/>
      <name val="Calibri"/>
      <family val="2"/>
      <scheme val="minor"/>
    </font>
    <font>
      <b/>
      <sz val="11"/>
      <name val="Calibri"/>
      <family val="2"/>
      <scheme val="minor"/>
    </font>
    <font>
      <b/>
      <sz val="12"/>
      <name val="Calibri"/>
      <family val="2"/>
      <scheme val="minor"/>
    </font>
    <font>
      <b/>
      <u/>
      <sz val="10"/>
      <name val="Calibri"/>
      <family val="2"/>
      <scheme val="minor"/>
    </font>
    <font>
      <b/>
      <u/>
      <sz val="11"/>
      <name val="Calibri"/>
      <family val="2"/>
      <scheme val="minor"/>
    </font>
  </fonts>
  <fills count="9">
    <fill>
      <patternFill patternType="none"/>
    </fill>
    <fill>
      <patternFill patternType="gray125"/>
    </fill>
    <fill>
      <patternFill patternType="solid">
        <fgColor theme="0" tint="-4.9989318521683403E-2"/>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theme="9" tint="-0.249977111117893"/>
        <bgColor indexed="64"/>
      </patternFill>
    </fill>
    <fill>
      <patternFill patternType="solid">
        <fgColor theme="0" tint="-0.499984740745262"/>
        <bgColor indexed="64"/>
      </patternFill>
    </fill>
    <fill>
      <patternFill patternType="solid">
        <fgColor theme="6" tint="0.79998168889431442"/>
        <bgColor indexed="64"/>
      </patternFill>
    </fill>
    <fill>
      <patternFill patternType="solid">
        <fgColor rgb="FFFFC000"/>
        <bgColor indexed="64"/>
      </patternFill>
    </fill>
  </fills>
  <borders count="63">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bottom style="thin">
        <color auto="1"/>
      </bottom>
      <diagonal/>
    </border>
    <border>
      <left style="thin">
        <color auto="1"/>
      </left>
      <right/>
      <top/>
      <bottom style="thin">
        <color auto="1"/>
      </bottom>
      <diagonal/>
    </border>
    <border>
      <left/>
      <right style="medium">
        <color indexed="64"/>
      </right>
      <top style="medium">
        <color indexed="64"/>
      </top>
      <bottom/>
      <diagonal/>
    </border>
    <border>
      <left/>
      <right style="medium">
        <color indexed="64"/>
      </right>
      <top/>
      <bottom/>
      <diagonal/>
    </border>
    <border>
      <left style="thin">
        <color indexed="64"/>
      </left>
      <right/>
      <top style="thin">
        <color indexed="64"/>
      </top>
      <bottom style="thin">
        <color indexed="64"/>
      </bottom>
      <diagonal/>
    </border>
    <border>
      <left/>
      <right/>
      <top/>
      <bottom style="double">
        <color auto="1"/>
      </bottom>
      <diagonal/>
    </border>
    <border>
      <left/>
      <right style="thin">
        <color auto="1"/>
      </right>
      <top/>
      <bottom style="double">
        <color auto="1"/>
      </bottom>
      <diagonal/>
    </border>
    <border>
      <left/>
      <right/>
      <top style="thin">
        <color auto="1"/>
      </top>
      <bottom style="thin">
        <color auto="1"/>
      </bottom>
      <diagonal/>
    </border>
    <border>
      <left style="thin">
        <color auto="1"/>
      </left>
      <right/>
      <top/>
      <bottom style="double">
        <color auto="1"/>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thin">
        <color auto="1"/>
      </top>
      <bottom style="dashed">
        <color theme="0" tint="-0.14996795556505021"/>
      </bottom>
      <diagonal/>
    </border>
    <border>
      <left/>
      <right style="thin">
        <color auto="1"/>
      </right>
      <top style="thin">
        <color auto="1"/>
      </top>
      <bottom style="dashed">
        <color theme="0" tint="-0.14996795556505021"/>
      </bottom>
      <diagonal/>
    </border>
    <border>
      <left style="thin">
        <color auto="1"/>
      </left>
      <right/>
      <top style="thin">
        <color auto="1"/>
      </top>
      <bottom style="dashed">
        <color theme="0" tint="-0.14996795556505021"/>
      </bottom>
      <diagonal/>
    </border>
    <border>
      <left/>
      <right/>
      <top style="dashed">
        <color theme="0" tint="-0.14996795556505021"/>
      </top>
      <bottom style="dashed">
        <color theme="0" tint="-0.14996795556505021"/>
      </bottom>
      <diagonal/>
    </border>
    <border>
      <left/>
      <right style="thin">
        <color auto="1"/>
      </right>
      <top style="dashed">
        <color theme="0" tint="-0.14996795556505021"/>
      </top>
      <bottom style="dashed">
        <color theme="0" tint="-0.14996795556505021"/>
      </bottom>
      <diagonal/>
    </border>
    <border>
      <left style="thin">
        <color auto="1"/>
      </left>
      <right/>
      <top style="dashed">
        <color theme="0" tint="-0.14996795556505021"/>
      </top>
      <bottom style="dashed">
        <color theme="0" tint="-0.14996795556505021"/>
      </bottom>
      <diagonal/>
    </border>
    <border>
      <left/>
      <right style="thin">
        <color indexed="64"/>
      </right>
      <top style="dashed">
        <color theme="0" tint="-0.14996795556505021"/>
      </top>
      <bottom style="thin">
        <color indexed="64"/>
      </bottom>
      <diagonal/>
    </border>
    <border>
      <left style="thin">
        <color auto="1"/>
      </left>
      <right/>
      <top style="dashed">
        <color theme="0" tint="-0.14996795556505021"/>
      </top>
      <bottom style="thin">
        <color auto="1"/>
      </bottom>
      <diagonal/>
    </border>
    <border>
      <left/>
      <right/>
      <top style="dashed">
        <color theme="0" tint="-0.14996795556505021"/>
      </top>
      <bottom style="thin">
        <color auto="1"/>
      </bottom>
      <diagonal/>
    </border>
    <border>
      <left style="thin">
        <color auto="1"/>
      </left>
      <right style="thin">
        <color auto="1"/>
      </right>
      <top/>
      <bottom style="double">
        <color auto="1"/>
      </bottom>
      <diagonal/>
    </border>
    <border>
      <left/>
      <right/>
      <top style="thin">
        <color indexed="64"/>
      </top>
      <bottom/>
      <diagonal/>
    </border>
    <border>
      <left/>
      <right/>
      <top style="dashed">
        <color theme="0" tint="-0.14996795556505021"/>
      </top>
      <bottom/>
      <diagonal/>
    </border>
    <border>
      <left/>
      <right/>
      <top/>
      <bottom style="dashed">
        <color theme="0" tint="-0.14996795556505021"/>
      </bottom>
      <diagonal/>
    </border>
    <border>
      <left/>
      <right style="dashed">
        <color auto="1"/>
      </right>
      <top/>
      <bottom style="dashed">
        <color theme="0" tint="-0.14996795556505021"/>
      </bottom>
      <diagonal/>
    </border>
    <border>
      <left style="thin">
        <color auto="1"/>
      </left>
      <right/>
      <top/>
      <bottom style="dashed">
        <color theme="0" tint="-0.14996795556505021"/>
      </bottom>
      <diagonal/>
    </border>
    <border>
      <left/>
      <right style="dashed">
        <color auto="1"/>
      </right>
      <top style="dashed">
        <color theme="0" tint="-0.14996795556505021"/>
      </top>
      <bottom style="dashed">
        <color theme="0" tint="-0.14996795556505021"/>
      </bottom>
      <diagonal/>
    </border>
    <border>
      <left/>
      <right style="dashed">
        <color auto="1"/>
      </right>
      <top style="dashed">
        <color theme="0" tint="-0.14996795556505021"/>
      </top>
      <bottom/>
      <diagonal/>
    </border>
    <border>
      <left style="thin">
        <color auto="1"/>
      </left>
      <right/>
      <top style="dashed">
        <color theme="0" tint="-0.14996795556505021"/>
      </top>
      <bottom/>
      <diagonal/>
    </border>
    <border>
      <left/>
      <right style="thin">
        <color auto="1"/>
      </right>
      <top/>
      <bottom style="dashed">
        <color theme="0" tint="-0.14996795556505021"/>
      </bottom>
      <diagonal/>
    </border>
    <border>
      <left/>
      <right style="dashed">
        <color auto="1"/>
      </right>
      <top/>
      <bottom style="thin">
        <color auto="1"/>
      </bottom>
      <diagonal/>
    </border>
    <border>
      <left/>
      <right/>
      <top style="dashed">
        <color theme="0" tint="-0.14996795556505021"/>
      </top>
      <bottom style="dashed">
        <color theme="0" tint="-0.14993743705557422"/>
      </bottom>
      <diagonal/>
    </border>
    <border>
      <left/>
      <right style="thin">
        <color indexed="64"/>
      </right>
      <top style="dashed">
        <color theme="0" tint="-0.14996795556505021"/>
      </top>
      <bottom style="dashed">
        <color theme="0" tint="-0.14993743705557422"/>
      </bottom>
      <diagonal/>
    </border>
    <border>
      <left style="thin">
        <color auto="1"/>
      </left>
      <right/>
      <top style="dashed">
        <color theme="0" tint="-0.14996795556505021"/>
      </top>
      <bottom style="dashed">
        <color theme="0" tint="-0.14993743705557422"/>
      </bottom>
      <diagonal/>
    </border>
    <border>
      <left/>
      <right/>
      <top style="dashed">
        <color theme="0" tint="-0.14993743705557422"/>
      </top>
      <bottom style="dashed">
        <color theme="0" tint="-0.14990691854609822"/>
      </bottom>
      <diagonal/>
    </border>
    <border>
      <left/>
      <right style="thin">
        <color auto="1"/>
      </right>
      <top style="dashed">
        <color theme="0" tint="-0.14993743705557422"/>
      </top>
      <bottom style="dashed">
        <color theme="0" tint="-0.14990691854609822"/>
      </bottom>
      <diagonal/>
    </border>
    <border>
      <left style="thin">
        <color auto="1"/>
      </left>
      <right/>
      <top style="dashed">
        <color theme="0" tint="-0.14993743705557422"/>
      </top>
      <bottom style="dashed">
        <color theme="0" tint="-0.14990691854609822"/>
      </bottom>
      <diagonal/>
    </border>
    <border>
      <left/>
      <right/>
      <top style="dashed">
        <color theme="0" tint="-0.14990691854609822"/>
      </top>
      <bottom style="dashed">
        <color theme="0" tint="-0.14990691854609822"/>
      </bottom>
      <diagonal/>
    </border>
    <border>
      <left/>
      <right style="thin">
        <color auto="1"/>
      </right>
      <top style="dashed">
        <color theme="0" tint="-0.14990691854609822"/>
      </top>
      <bottom style="dashed">
        <color theme="0" tint="-0.14990691854609822"/>
      </bottom>
      <diagonal/>
    </border>
    <border>
      <left style="thin">
        <color auto="1"/>
      </left>
      <right/>
      <top style="dashed">
        <color theme="0" tint="-0.14990691854609822"/>
      </top>
      <bottom style="dashed">
        <color theme="0" tint="-0.14990691854609822"/>
      </bottom>
      <diagonal/>
    </border>
    <border>
      <left/>
      <right/>
      <top style="dashed">
        <color theme="0" tint="-0.14990691854609822"/>
      </top>
      <bottom style="thin">
        <color indexed="64"/>
      </bottom>
      <diagonal/>
    </border>
    <border>
      <left/>
      <right style="thin">
        <color auto="1"/>
      </right>
      <top style="dashed">
        <color theme="0" tint="-0.14990691854609822"/>
      </top>
      <bottom style="thin">
        <color indexed="64"/>
      </bottom>
      <diagonal/>
    </border>
    <border>
      <left style="thin">
        <color auto="1"/>
      </left>
      <right/>
      <top style="dashed">
        <color theme="0" tint="-0.14990691854609822"/>
      </top>
      <bottom style="thin">
        <color indexed="64"/>
      </bottom>
      <diagonal/>
    </border>
    <border>
      <left/>
      <right style="thin">
        <color auto="1"/>
      </right>
      <top style="dashed">
        <color theme="0" tint="-0.14996795556505021"/>
      </top>
      <bottom/>
      <diagonal/>
    </border>
    <border>
      <left/>
      <right/>
      <top style="medium">
        <color indexed="64"/>
      </top>
      <bottom style="medium">
        <color indexed="64"/>
      </bottom>
      <diagonal/>
    </border>
    <border>
      <left style="medium">
        <color indexed="64"/>
      </left>
      <right style="medium">
        <color indexed="64"/>
      </right>
      <top/>
      <bottom/>
      <diagonal/>
    </border>
    <border>
      <left style="medium">
        <color indexed="64"/>
      </left>
      <right/>
      <top/>
      <bottom/>
      <diagonal/>
    </border>
  </borders>
  <cellStyleXfs count="5">
    <xf numFmtId="0" fontId="0" fillId="0" borderId="0"/>
    <xf numFmtId="9" fontId="1" fillId="0" borderId="0" applyFont="0" applyFill="0" applyBorder="0" applyAlignment="0" applyProtection="0"/>
    <xf numFmtId="44" fontId="1" fillId="0" borderId="0" applyFont="0" applyFill="0" applyBorder="0" applyAlignment="0" applyProtection="0"/>
    <xf numFmtId="0" fontId="20" fillId="0" borderId="0" applyNumberFormat="0" applyFill="0" applyBorder="0" applyAlignment="0" applyProtection="0"/>
    <xf numFmtId="43" fontId="1" fillId="0" borderId="0" applyFont="0" applyFill="0" applyBorder="0" applyAlignment="0" applyProtection="0"/>
  </cellStyleXfs>
  <cellXfs count="446">
    <xf numFmtId="0" fontId="0" fillId="0" borderId="0" xfId="0"/>
    <xf numFmtId="0" fontId="3" fillId="0" borderId="0" xfId="0" applyFont="1"/>
    <xf numFmtId="0" fontId="0" fillId="2" borderId="0" xfId="0" applyFill="1"/>
    <xf numFmtId="41" fontId="0" fillId="0" borderId="0" xfId="0" applyNumberFormat="1"/>
    <xf numFmtId="0" fontId="5" fillId="0" borderId="0" xfId="0" applyFont="1"/>
    <xf numFmtId="0" fontId="9" fillId="0" borderId="0" xfId="0" applyFont="1"/>
    <xf numFmtId="0" fontId="10" fillId="0" borderId="6" xfId="0" applyFont="1" applyBorder="1" applyAlignment="1">
      <alignment horizontal="center" vertical="center"/>
    </xf>
    <xf numFmtId="0" fontId="11" fillId="0" borderId="0" xfId="0" applyFont="1" applyAlignment="1">
      <alignment horizontal="center" vertical="center"/>
    </xf>
    <xf numFmtId="3" fontId="11" fillId="0" borderId="0" xfId="0" applyNumberFormat="1" applyFont="1" applyAlignment="1">
      <alignment vertical="center"/>
    </xf>
    <xf numFmtId="0" fontId="0" fillId="0" borderId="0" xfId="0" applyFont="1" applyBorder="1" applyAlignment="1">
      <alignment vertical="center"/>
    </xf>
    <xf numFmtId="0" fontId="3" fillId="4" borderId="12" xfId="0" applyFont="1" applyFill="1" applyBorder="1"/>
    <xf numFmtId="0" fontId="3" fillId="4" borderId="13" xfId="0" applyFont="1" applyFill="1" applyBorder="1" applyAlignment="1">
      <alignment horizontal="center"/>
    </xf>
    <xf numFmtId="0" fontId="3" fillId="4" borderId="12" xfId="0" applyFont="1" applyFill="1" applyBorder="1" applyAlignment="1">
      <alignment horizontal="center" wrapText="1"/>
    </xf>
    <xf numFmtId="0" fontId="3" fillId="4" borderId="7" xfId="0" applyFont="1" applyFill="1" applyBorder="1" applyAlignment="1">
      <alignment horizontal="center" wrapText="1"/>
    </xf>
    <xf numFmtId="9" fontId="0" fillId="0" borderId="0" xfId="1" applyFont="1"/>
    <xf numFmtId="0" fontId="0" fillId="3" borderId="0" xfId="0" applyFill="1"/>
    <xf numFmtId="0" fontId="13" fillId="0" borderId="0" xfId="0" applyFont="1" applyBorder="1" applyAlignment="1">
      <alignment vertical="center"/>
    </xf>
    <xf numFmtId="44" fontId="0" fillId="2" borderId="0" xfId="0" applyNumberFormat="1" applyFill="1"/>
    <xf numFmtId="0" fontId="0" fillId="3" borderId="0" xfId="0" applyFont="1" applyFill="1"/>
    <xf numFmtId="0" fontId="0" fillId="2" borderId="0" xfId="0" applyFont="1" applyFill="1"/>
    <xf numFmtId="0" fontId="15" fillId="0" borderId="0" xfId="0" applyFont="1"/>
    <xf numFmtId="0" fontId="0" fillId="0" borderId="0" xfId="0"/>
    <xf numFmtId="0" fontId="16" fillId="0" borderId="0" xfId="0" applyFont="1"/>
    <xf numFmtId="0" fontId="0" fillId="0" borderId="0" xfId="0" applyFill="1"/>
    <xf numFmtId="41" fontId="0" fillId="3" borderId="0" xfId="0" applyNumberFormat="1" applyFill="1"/>
    <xf numFmtId="17" fontId="3" fillId="4" borderId="12" xfId="0" applyNumberFormat="1" applyFont="1" applyFill="1" applyBorder="1" applyAlignment="1">
      <alignment horizontal="center"/>
    </xf>
    <xf numFmtId="0" fontId="0" fillId="0" borderId="12" xfId="0" applyBorder="1"/>
    <xf numFmtId="17" fontId="3" fillId="4" borderId="7" xfId="0" applyNumberFormat="1" applyFont="1" applyFill="1" applyBorder="1" applyAlignment="1">
      <alignment horizontal="center"/>
    </xf>
    <xf numFmtId="0" fontId="0" fillId="0" borderId="5" xfId="0" applyBorder="1"/>
    <xf numFmtId="166" fontId="0" fillId="2" borderId="0" xfId="0" applyNumberFormat="1" applyFill="1"/>
    <xf numFmtId="166" fontId="0" fillId="2" borderId="12" xfId="0" applyNumberFormat="1" applyFill="1" applyBorder="1"/>
    <xf numFmtId="166" fontId="0" fillId="2" borderId="5" xfId="0" applyNumberFormat="1" applyFill="1" applyBorder="1"/>
    <xf numFmtId="0" fontId="0" fillId="0" borderId="0" xfId="0" applyAlignment="1">
      <alignment horizontal="left" indent="1"/>
    </xf>
    <xf numFmtId="0" fontId="0" fillId="0" borderId="12" xfId="0" applyBorder="1" applyAlignment="1">
      <alignment horizontal="left" indent="1"/>
    </xf>
    <xf numFmtId="0" fontId="3" fillId="0" borderId="0" xfId="0" applyFont="1" applyAlignment="1">
      <alignment horizontal="left" indent="2"/>
    </xf>
    <xf numFmtId="0" fontId="3" fillId="4" borderId="12" xfId="0" applyFont="1" applyFill="1" applyBorder="1" applyAlignment="1"/>
    <xf numFmtId="167" fontId="0" fillId="2" borderId="0" xfId="0" applyNumberFormat="1" applyFill="1"/>
    <xf numFmtId="0" fontId="3" fillId="0" borderId="1" xfId="0" applyFont="1" applyBorder="1"/>
    <xf numFmtId="166" fontId="3" fillId="2" borderId="0" xfId="0" applyNumberFormat="1" applyFont="1" applyFill="1"/>
    <xf numFmtId="166" fontId="3" fillId="2" borderId="12" xfId="0" applyNumberFormat="1" applyFont="1" applyFill="1" applyBorder="1"/>
    <xf numFmtId="166" fontId="3" fillId="2" borderId="4" xfId="0" applyNumberFormat="1" applyFont="1" applyFill="1" applyBorder="1"/>
    <xf numFmtId="166" fontId="3" fillId="2" borderId="13" xfId="0" applyNumberFormat="1" applyFont="1" applyFill="1" applyBorder="1"/>
    <xf numFmtId="166" fontId="3" fillId="2" borderId="5" xfId="0" applyNumberFormat="1" applyFont="1" applyFill="1" applyBorder="1"/>
    <xf numFmtId="166" fontId="0" fillId="2" borderId="7" xfId="0" applyNumberFormat="1" applyFill="1" applyBorder="1"/>
    <xf numFmtId="0" fontId="3" fillId="0" borderId="12" xfId="0" applyFont="1" applyBorder="1"/>
    <xf numFmtId="166" fontId="3" fillId="2" borderId="7" xfId="0" applyNumberFormat="1" applyFont="1" applyFill="1" applyBorder="1"/>
    <xf numFmtId="0" fontId="3" fillId="0" borderId="19" xfId="0" applyFont="1" applyBorder="1" applyAlignment="1">
      <alignment horizontal="left" indent="2"/>
    </xf>
    <xf numFmtId="166" fontId="3" fillId="2" borderId="19" xfId="0" applyNumberFormat="1" applyFont="1" applyFill="1" applyBorder="1"/>
    <xf numFmtId="166" fontId="3" fillId="2" borderId="9" xfId="0" applyNumberFormat="1" applyFont="1" applyFill="1" applyBorder="1"/>
    <xf numFmtId="167" fontId="0" fillId="2" borderId="5" xfId="0" applyNumberFormat="1" applyFill="1" applyBorder="1"/>
    <xf numFmtId="167" fontId="3" fillId="2" borderId="17" xfId="0" applyNumberFormat="1" applyFont="1" applyFill="1" applyBorder="1"/>
    <xf numFmtId="167" fontId="3" fillId="2" borderId="18" xfId="0" applyNumberFormat="1" applyFont="1" applyFill="1" applyBorder="1"/>
    <xf numFmtId="0" fontId="3" fillId="4" borderId="12" xfId="0" applyFont="1" applyFill="1" applyBorder="1" applyAlignment="1">
      <alignment horizontal="left"/>
    </xf>
    <xf numFmtId="167" fontId="3" fillId="2" borderId="4" xfId="0" applyNumberFormat="1" applyFont="1" applyFill="1" applyBorder="1"/>
    <xf numFmtId="0" fontId="3" fillId="0" borderId="4" xfId="0" applyFont="1" applyBorder="1"/>
    <xf numFmtId="166" fontId="3" fillId="2" borderId="16" xfId="0" applyNumberFormat="1" applyFont="1" applyFill="1" applyBorder="1"/>
    <xf numFmtId="167" fontId="3" fillId="2" borderId="20" xfId="0" applyNumberFormat="1" applyFont="1" applyFill="1" applyBorder="1"/>
    <xf numFmtId="0" fontId="3" fillId="0" borderId="0" xfId="0" applyFont="1" applyFill="1"/>
    <xf numFmtId="42" fontId="0" fillId="2" borderId="0" xfId="0" applyNumberFormat="1" applyFill="1"/>
    <xf numFmtId="168" fontId="0" fillId="0" borderId="0" xfId="0" applyNumberFormat="1"/>
    <xf numFmtId="0" fontId="7" fillId="0" borderId="0" xfId="0" applyFont="1"/>
    <xf numFmtId="0" fontId="8" fillId="0" borderId="0" xfId="0" applyFont="1"/>
    <xf numFmtId="0" fontId="17" fillId="0" borderId="0" xfId="0" applyFont="1" applyAlignment="1">
      <alignment horizontal="right"/>
    </xf>
    <xf numFmtId="0" fontId="8" fillId="0" borderId="10" xfId="0" applyFont="1" applyBorder="1"/>
    <xf numFmtId="0" fontId="3" fillId="4" borderId="0" xfId="0" applyFont="1" applyFill="1"/>
    <xf numFmtId="166" fontId="0" fillId="0" borderId="12" xfId="0" applyNumberFormat="1" applyFill="1" applyBorder="1"/>
    <xf numFmtId="166" fontId="3" fillId="0" borderId="12" xfId="0" applyNumberFormat="1" applyFont="1" applyFill="1" applyBorder="1"/>
    <xf numFmtId="167" fontId="3" fillId="0" borderId="17" xfId="0" applyNumberFormat="1" applyFont="1" applyFill="1" applyBorder="1"/>
    <xf numFmtId="0" fontId="0" fillId="0" borderId="0" xfId="0" applyFill="1" applyBorder="1"/>
    <xf numFmtId="17" fontId="3" fillId="0" borderId="0" xfId="0" applyNumberFormat="1" applyFont="1" applyFill="1" applyBorder="1" applyAlignment="1">
      <alignment horizontal="center"/>
    </xf>
    <xf numFmtId="167" fontId="0" fillId="0" borderId="0" xfId="0" applyNumberFormat="1" applyFill="1" applyBorder="1"/>
    <xf numFmtId="166" fontId="0" fillId="0" borderId="0" xfId="0" applyNumberFormat="1" applyFill="1" applyBorder="1"/>
    <xf numFmtId="166" fontId="3" fillId="0" borderId="0" xfId="0" applyNumberFormat="1" applyFont="1" applyFill="1" applyBorder="1"/>
    <xf numFmtId="41" fontId="0" fillId="2" borderId="0" xfId="0" applyNumberFormat="1" applyFill="1"/>
    <xf numFmtId="0" fontId="3" fillId="0" borderId="17" xfId="0" applyFont="1" applyBorder="1"/>
    <xf numFmtId="169" fontId="8" fillId="3" borderId="10" xfId="0" applyNumberFormat="1" applyFont="1" applyFill="1" applyBorder="1"/>
    <xf numFmtId="0" fontId="10" fillId="0" borderId="26" xfId="0" applyFont="1" applyBorder="1" applyAlignment="1">
      <alignment horizontal="center" vertical="center"/>
    </xf>
    <xf numFmtId="41" fontId="0" fillId="3" borderId="15" xfId="0" applyNumberFormat="1" applyFill="1" applyBorder="1"/>
    <xf numFmtId="0" fontId="3" fillId="4" borderId="0" xfId="0" applyFont="1" applyFill="1" applyAlignment="1">
      <alignment horizontal="centerContinuous"/>
    </xf>
    <xf numFmtId="0" fontId="3" fillId="4" borderId="0" xfId="0" applyFont="1" applyFill="1" applyAlignment="1">
      <alignment horizontal="center"/>
    </xf>
    <xf numFmtId="0" fontId="0" fillId="0" borderId="0" xfId="0" applyFont="1" applyFill="1"/>
    <xf numFmtId="166" fontId="0" fillId="2" borderId="0" xfId="0" applyNumberFormat="1" applyFill="1" applyBorder="1"/>
    <xf numFmtId="0" fontId="0" fillId="0" borderId="0" xfId="0"/>
    <xf numFmtId="0" fontId="0" fillId="0" borderId="0" xfId="0"/>
    <xf numFmtId="0" fontId="0" fillId="0" borderId="0" xfId="0"/>
    <xf numFmtId="0" fontId="0" fillId="0" borderId="0" xfId="0"/>
    <xf numFmtId="0" fontId="0" fillId="0" borderId="0" xfId="0"/>
    <xf numFmtId="0" fontId="0" fillId="0" borderId="27" xfId="0" applyFont="1" applyBorder="1" applyAlignment="1">
      <alignment vertical="center"/>
    </xf>
    <xf numFmtId="0" fontId="0" fillId="0" borderId="30" xfId="0" applyFont="1" applyBorder="1" applyAlignment="1">
      <alignment vertical="center"/>
    </xf>
    <xf numFmtId="0" fontId="13" fillId="0" borderId="30" xfId="0" applyFont="1" applyBorder="1" applyAlignment="1">
      <alignment vertical="center"/>
    </xf>
    <xf numFmtId="0" fontId="3" fillId="4" borderId="4" xfId="0" applyFont="1" applyFill="1" applyBorder="1" applyAlignment="1">
      <alignment horizontal="centerContinuous"/>
    </xf>
    <xf numFmtId="0" fontId="0" fillId="0" borderId="35" xfId="0" applyFont="1" applyBorder="1" applyAlignment="1">
      <alignment vertical="center"/>
    </xf>
    <xf numFmtId="0" fontId="3" fillId="4" borderId="12" xfId="0" applyFont="1" applyFill="1" applyBorder="1" applyAlignment="1">
      <alignment horizontal="centerContinuous"/>
    </xf>
    <xf numFmtId="0" fontId="0" fillId="0" borderId="0" xfId="0"/>
    <xf numFmtId="0" fontId="3" fillId="0" borderId="0" xfId="0" applyFont="1" applyFill="1" applyBorder="1" applyAlignment="1">
      <alignment vertical="center"/>
    </xf>
    <xf numFmtId="172" fontId="0" fillId="2" borderId="27" xfId="0" applyNumberFormat="1" applyFill="1" applyBorder="1" applyAlignment="1">
      <alignment horizontal="center"/>
    </xf>
    <xf numFmtId="172" fontId="0" fillId="2" borderId="30" xfId="0" applyNumberFormat="1" applyFill="1" applyBorder="1" applyAlignment="1">
      <alignment horizontal="center"/>
    </xf>
    <xf numFmtId="172" fontId="0" fillId="2" borderId="28" xfId="0" applyNumberFormat="1" applyFill="1" applyBorder="1" applyAlignment="1">
      <alignment horizontal="center"/>
    </xf>
    <xf numFmtId="172" fontId="0" fillId="2" borderId="29" xfId="0" applyNumberFormat="1" applyFill="1" applyBorder="1" applyAlignment="1">
      <alignment horizontal="center"/>
    </xf>
    <xf numFmtId="172" fontId="3" fillId="2" borderId="29" xfId="0" applyNumberFormat="1" applyFont="1" applyFill="1" applyBorder="1" applyAlignment="1">
      <alignment horizontal="center"/>
    </xf>
    <xf numFmtId="172" fontId="0" fillId="2" borderId="31" xfId="0" applyNumberFormat="1" applyFill="1" applyBorder="1" applyAlignment="1">
      <alignment horizontal="center"/>
    </xf>
    <xf numFmtId="172" fontId="0" fillId="2" borderId="32" xfId="0" applyNumberFormat="1" applyFill="1" applyBorder="1" applyAlignment="1">
      <alignment horizontal="center"/>
    </xf>
    <xf numFmtId="172" fontId="3" fillId="2" borderId="32" xfId="0" applyNumberFormat="1" applyFont="1" applyFill="1" applyBorder="1" applyAlignment="1">
      <alignment horizontal="center"/>
    </xf>
    <xf numFmtId="9" fontId="0" fillId="2" borderId="27" xfId="0" applyNumberFormat="1" applyFont="1" applyFill="1" applyBorder="1" applyAlignment="1">
      <alignment horizontal="center" vertical="center"/>
    </xf>
    <xf numFmtId="9" fontId="0" fillId="2" borderId="30" xfId="0" applyNumberFormat="1" applyFont="1" applyFill="1" applyBorder="1" applyAlignment="1">
      <alignment horizontal="center" vertical="center"/>
    </xf>
    <xf numFmtId="0" fontId="3" fillId="4" borderId="12" xfId="0" applyFont="1" applyFill="1" applyBorder="1" applyAlignment="1">
      <alignment horizontal="center"/>
    </xf>
    <xf numFmtId="0" fontId="3" fillId="0" borderId="12" xfId="0" applyFont="1" applyBorder="1" applyAlignment="1">
      <alignment horizontal="center" wrapText="1"/>
    </xf>
    <xf numFmtId="0" fontId="3" fillId="0" borderId="0" xfId="0" applyFont="1"/>
    <xf numFmtId="0" fontId="0" fillId="0" borderId="0" xfId="0"/>
    <xf numFmtId="0" fontId="0" fillId="0" borderId="0" xfId="0" applyBorder="1"/>
    <xf numFmtId="167" fontId="0" fillId="2" borderId="0" xfId="0" applyNumberFormat="1" applyFill="1" applyBorder="1"/>
    <xf numFmtId="17" fontId="3" fillId="0" borderId="12" xfId="0" applyNumberFormat="1" applyFont="1" applyFill="1" applyBorder="1" applyAlignment="1">
      <alignment horizontal="center"/>
    </xf>
    <xf numFmtId="166" fontId="3" fillId="0" borderId="19" xfId="0" applyNumberFormat="1" applyFont="1" applyFill="1" applyBorder="1"/>
    <xf numFmtId="0" fontId="0" fillId="0" borderId="0" xfId="0" applyAlignment="1"/>
    <xf numFmtId="0" fontId="15" fillId="0" borderId="0" xfId="0" applyFont="1" applyAlignment="1"/>
    <xf numFmtId="0" fontId="3" fillId="0" borderId="0" xfId="0" applyFont="1" applyAlignment="1"/>
    <xf numFmtId="0" fontId="3" fillId="0" borderId="12" xfId="0" applyFont="1" applyBorder="1" applyAlignment="1"/>
    <xf numFmtId="0" fontId="3" fillId="0" borderId="17" xfId="0" applyFont="1" applyBorder="1" applyAlignment="1"/>
    <xf numFmtId="0" fontId="9" fillId="0" borderId="0" xfId="0" applyFont="1" applyBorder="1" applyAlignment="1">
      <alignment horizontal="center"/>
    </xf>
    <xf numFmtId="0" fontId="9" fillId="0" borderId="2" xfId="0" applyFont="1" applyBorder="1" applyAlignment="1">
      <alignment horizontal="center"/>
    </xf>
    <xf numFmtId="164" fontId="9" fillId="2" borderId="5" xfId="0" applyNumberFormat="1" applyFont="1" applyFill="1" applyBorder="1" applyAlignment="1">
      <alignment horizontal="center"/>
    </xf>
    <xf numFmtId="164" fontId="9" fillId="2" borderId="7" xfId="0" applyNumberFormat="1" applyFont="1" applyFill="1" applyBorder="1" applyAlignment="1">
      <alignment horizontal="center"/>
    </xf>
    <xf numFmtId="164" fontId="9" fillId="0" borderId="5" xfId="0" applyNumberFormat="1" applyFont="1" applyBorder="1" applyAlignment="1">
      <alignment horizontal="center"/>
    </xf>
    <xf numFmtId="166" fontId="0" fillId="3" borderId="0" xfId="0" applyNumberFormat="1" applyFill="1"/>
    <xf numFmtId="166" fontId="0" fillId="3" borderId="5" xfId="0" applyNumberFormat="1" applyFill="1" applyBorder="1"/>
    <xf numFmtId="0" fontId="0" fillId="0" borderId="0" xfId="0" applyBorder="1" applyAlignment="1">
      <alignment horizontal="left" indent="1"/>
    </xf>
    <xf numFmtId="0" fontId="0" fillId="0" borderId="12" xfId="0" applyFill="1" applyBorder="1" applyAlignment="1">
      <alignment horizontal="left" indent="1"/>
    </xf>
    <xf numFmtId="44" fontId="0" fillId="0" borderId="0" xfId="0" applyNumberFormat="1"/>
    <xf numFmtId="43" fontId="4" fillId="0" borderId="0" xfId="0" quotePrefix="1" applyNumberFormat="1" applyFont="1" applyFill="1" applyBorder="1" applyAlignment="1">
      <alignment horizontal="centerContinuous"/>
    </xf>
    <xf numFmtId="17" fontId="3" fillId="4" borderId="8" xfId="0" applyNumberFormat="1" applyFont="1" applyFill="1" applyBorder="1" applyAlignment="1">
      <alignment horizontal="center"/>
    </xf>
    <xf numFmtId="164" fontId="9" fillId="2" borderId="0" xfId="0" applyNumberFormat="1" applyFont="1" applyFill="1" applyAlignment="1">
      <alignment horizontal="right"/>
    </xf>
    <xf numFmtId="164" fontId="9" fillId="2" borderId="5" xfId="0" applyNumberFormat="1" applyFont="1" applyFill="1" applyBorder="1" applyAlignment="1">
      <alignment horizontal="right"/>
    </xf>
    <xf numFmtId="164" fontId="9" fillId="2" borderId="12" xfId="0" applyNumberFormat="1" applyFont="1" applyFill="1" applyBorder="1" applyAlignment="1">
      <alignment horizontal="right"/>
    </xf>
    <xf numFmtId="164" fontId="9" fillId="2" borderId="7" xfId="0" applyNumberFormat="1" applyFont="1" applyFill="1" applyBorder="1" applyAlignment="1">
      <alignment horizontal="right"/>
    </xf>
    <xf numFmtId="164" fontId="9" fillId="0" borderId="0" xfId="0" applyNumberFormat="1" applyFont="1" applyAlignment="1">
      <alignment horizontal="right"/>
    </xf>
    <xf numFmtId="164" fontId="9" fillId="0" borderId="5" xfId="0" applyNumberFormat="1" applyFont="1" applyBorder="1" applyAlignment="1">
      <alignment horizontal="right"/>
    </xf>
    <xf numFmtId="164" fontId="9" fillId="2" borderId="0" xfId="0" applyNumberFormat="1" applyFont="1" applyFill="1" applyBorder="1" applyAlignment="1">
      <alignment horizontal="center"/>
    </xf>
    <xf numFmtId="164" fontId="9" fillId="2" borderId="12" xfId="0" applyNumberFormat="1" applyFont="1" applyFill="1" applyBorder="1" applyAlignment="1">
      <alignment horizontal="center"/>
    </xf>
    <xf numFmtId="164" fontId="9" fillId="0" borderId="0" xfId="0" applyNumberFormat="1" applyFont="1" applyBorder="1" applyAlignment="1">
      <alignment horizontal="center"/>
    </xf>
    <xf numFmtId="0" fontId="0" fillId="0" borderId="3" xfId="0" applyBorder="1"/>
    <xf numFmtId="164" fontId="9" fillId="2" borderId="3" xfId="0" applyNumberFormat="1" applyFont="1" applyFill="1" applyBorder="1" applyAlignment="1">
      <alignment horizontal="right"/>
    </xf>
    <xf numFmtId="164" fontId="9" fillId="2" borderId="8" xfId="0" applyNumberFormat="1" applyFont="1" applyFill="1" applyBorder="1" applyAlignment="1">
      <alignment horizontal="right"/>
    </xf>
    <xf numFmtId="164" fontId="9" fillId="0" borderId="3" xfId="0" applyNumberFormat="1" applyFont="1" applyBorder="1" applyAlignment="1">
      <alignment horizontal="right"/>
    </xf>
    <xf numFmtId="164" fontId="14" fillId="2" borderId="3" xfId="0" applyNumberFormat="1" applyFont="1" applyFill="1" applyBorder="1" applyAlignment="1">
      <alignment horizontal="right"/>
    </xf>
    <xf numFmtId="164" fontId="14" fillId="2" borderId="0" xfId="0" applyNumberFormat="1" applyFont="1" applyFill="1" applyAlignment="1">
      <alignment horizontal="right"/>
    </xf>
    <xf numFmtId="164" fontId="14" fillId="2" borderId="0" xfId="0" applyNumberFormat="1" applyFont="1" applyFill="1" applyBorder="1" applyAlignment="1">
      <alignment horizontal="center"/>
    </xf>
    <xf numFmtId="164" fontId="14" fillId="2" borderId="5" xfId="0" applyNumberFormat="1" applyFont="1" applyFill="1" applyBorder="1" applyAlignment="1">
      <alignment horizontal="center"/>
    </xf>
    <xf numFmtId="164" fontId="14" fillId="2" borderId="5" xfId="0" applyNumberFormat="1" applyFont="1" applyFill="1" applyBorder="1" applyAlignment="1">
      <alignment horizontal="right"/>
    </xf>
    <xf numFmtId="164" fontId="9" fillId="2" borderId="0" xfId="0" applyNumberFormat="1" applyFont="1" applyFill="1" applyBorder="1" applyAlignment="1">
      <alignment horizontal="right"/>
    </xf>
    <xf numFmtId="164" fontId="14" fillId="2" borderId="8" xfId="0" applyNumberFormat="1" applyFont="1" applyFill="1" applyBorder="1" applyAlignment="1">
      <alignment horizontal="right"/>
    </xf>
    <xf numFmtId="164" fontId="14" fillId="2" borderId="12" xfId="0" applyNumberFormat="1" applyFont="1" applyFill="1" applyBorder="1" applyAlignment="1">
      <alignment horizontal="right"/>
    </xf>
    <xf numFmtId="164" fontId="14" fillId="2" borderId="12" xfId="0" applyNumberFormat="1" applyFont="1" applyFill="1" applyBorder="1" applyAlignment="1">
      <alignment horizontal="center"/>
    </xf>
    <xf numFmtId="164" fontId="14" fillId="2" borderId="7" xfId="0" applyNumberFormat="1" applyFont="1" applyFill="1" applyBorder="1" applyAlignment="1">
      <alignment horizontal="center"/>
    </xf>
    <xf numFmtId="164" fontId="14" fillId="2" borderId="7" xfId="0" applyNumberFormat="1" applyFont="1" applyFill="1" applyBorder="1" applyAlignment="1">
      <alignment horizontal="right"/>
    </xf>
    <xf numFmtId="164" fontId="14" fillId="2" borderId="36" xfId="0" applyNumberFormat="1" applyFont="1" applyFill="1" applyBorder="1" applyAlignment="1">
      <alignment horizontal="right"/>
    </xf>
    <xf numFmtId="164" fontId="14" fillId="2" borderId="17" xfId="0" applyNumberFormat="1" applyFont="1" applyFill="1" applyBorder="1" applyAlignment="1">
      <alignment horizontal="right"/>
    </xf>
    <xf numFmtId="164" fontId="14" fillId="2" borderId="17" xfId="0" applyNumberFormat="1" applyFont="1" applyFill="1" applyBorder="1" applyAlignment="1">
      <alignment horizontal="center"/>
    </xf>
    <xf numFmtId="164" fontId="14" fillId="2" borderId="18" xfId="0" applyNumberFormat="1" applyFont="1" applyFill="1" applyBorder="1" applyAlignment="1">
      <alignment horizontal="center"/>
    </xf>
    <xf numFmtId="164" fontId="14" fillId="2" borderId="18" xfId="0" applyNumberFormat="1" applyFont="1" applyFill="1" applyBorder="1" applyAlignment="1">
      <alignment horizontal="right"/>
    </xf>
    <xf numFmtId="0" fontId="3" fillId="4" borderId="13" xfId="0" applyFont="1" applyFill="1" applyBorder="1" applyAlignment="1">
      <alignment horizontal="centerContinuous"/>
    </xf>
    <xf numFmtId="17" fontId="14" fillId="4" borderId="12" xfId="0" applyNumberFormat="1" applyFont="1" applyFill="1" applyBorder="1" applyAlignment="1">
      <alignment horizontal="center"/>
    </xf>
    <xf numFmtId="17" fontId="14" fillId="4" borderId="7" xfId="0" applyNumberFormat="1" applyFont="1" applyFill="1" applyBorder="1" applyAlignment="1">
      <alignment horizontal="center"/>
    </xf>
    <xf numFmtId="0" fontId="9" fillId="0" borderId="5" xfId="0" applyFont="1" applyBorder="1"/>
    <xf numFmtId="43" fontId="19" fillId="5" borderId="0" xfId="0" applyNumberFormat="1" applyFont="1" applyFill="1" applyAlignment="1">
      <alignment horizontal="centerContinuous"/>
    </xf>
    <xf numFmtId="0" fontId="18" fillId="5" borderId="0" xfId="0" applyFont="1" applyFill="1" applyAlignment="1">
      <alignment horizontal="centerContinuous"/>
    </xf>
    <xf numFmtId="17" fontId="14" fillId="4" borderId="8" xfId="0" applyNumberFormat="1" applyFont="1" applyFill="1" applyBorder="1" applyAlignment="1">
      <alignment horizontal="center"/>
    </xf>
    <xf numFmtId="172" fontId="9" fillId="2" borderId="0" xfId="0" applyNumberFormat="1" applyFont="1" applyFill="1"/>
    <xf numFmtId="172" fontId="9" fillId="2" borderId="5" xfId="0" applyNumberFormat="1" applyFont="1" applyFill="1" applyBorder="1"/>
    <xf numFmtId="172" fontId="9" fillId="2" borderId="5" xfId="0" applyNumberFormat="1" applyFont="1" applyFill="1" applyBorder="1" applyAlignment="1">
      <alignment horizontal="center"/>
    </xf>
    <xf numFmtId="172" fontId="9" fillId="2" borderId="12" xfId="0" applyNumberFormat="1" applyFont="1" applyFill="1" applyBorder="1"/>
    <xf numFmtId="172" fontId="9" fillId="2" borderId="7" xfId="0" applyNumberFormat="1" applyFont="1" applyFill="1" applyBorder="1"/>
    <xf numFmtId="172" fontId="9" fillId="2" borderId="7" xfId="0" applyNumberFormat="1" applyFont="1" applyFill="1" applyBorder="1" applyAlignment="1">
      <alignment horizontal="center"/>
    </xf>
    <xf numFmtId="172" fontId="14" fillId="2" borderId="0" xfId="0" applyNumberFormat="1" applyFont="1" applyFill="1"/>
    <xf numFmtId="172" fontId="14" fillId="2" borderId="5" xfId="0" applyNumberFormat="1" applyFont="1" applyFill="1" applyBorder="1"/>
    <xf numFmtId="172" fontId="9" fillId="0" borderId="0" xfId="0" applyNumberFormat="1" applyFont="1"/>
    <xf numFmtId="172" fontId="9" fillId="0" borderId="5" xfId="0" applyNumberFormat="1" applyFont="1" applyBorder="1"/>
    <xf numFmtId="172" fontId="9" fillId="0" borderId="5" xfId="0" applyNumberFormat="1" applyFont="1" applyBorder="1" applyAlignment="1">
      <alignment horizontal="center"/>
    </xf>
    <xf numFmtId="172" fontId="9" fillId="2" borderId="0" xfId="0" applyNumberFormat="1" applyFont="1" applyFill="1" applyBorder="1"/>
    <xf numFmtId="172" fontId="14" fillId="2" borderId="12" xfId="0" applyNumberFormat="1" applyFont="1" applyFill="1" applyBorder="1"/>
    <xf numFmtId="172" fontId="14" fillId="2" borderId="7" xfId="0" applyNumberFormat="1" applyFont="1" applyFill="1" applyBorder="1"/>
    <xf numFmtId="172" fontId="14" fillId="2" borderId="19" xfId="0" applyNumberFormat="1" applyFont="1" applyFill="1" applyBorder="1"/>
    <xf numFmtId="172" fontId="14" fillId="2" borderId="9" xfId="0" applyNumberFormat="1" applyFont="1" applyFill="1" applyBorder="1"/>
    <xf numFmtId="172" fontId="9" fillId="2" borderId="9" xfId="0" applyNumberFormat="1" applyFont="1" applyFill="1" applyBorder="1" applyAlignment="1">
      <alignment horizontal="center"/>
    </xf>
    <xf numFmtId="172" fontId="14" fillId="2" borderId="17" xfId="0" applyNumberFormat="1" applyFont="1" applyFill="1" applyBorder="1"/>
    <xf numFmtId="172" fontId="14" fillId="2" borderId="18" xfId="0" applyNumberFormat="1" applyFont="1" applyFill="1" applyBorder="1"/>
    <xf numFmtId="172" fontId="9" fillId="2" borderId="18" xfId="0" applyNumberFormat="1" applyFont="1" applyFill="1" applyBorder="1" applyAlignment="1">
      <alignment horizontal="center"/>
    </xf>
    <xf numFmtId="0" fontId="0" fillId="0" borderId="0" xfId="0" quotePrefix="1"/>
    <xf numFmtId="0" fontId="14" fillId="4" borderId="7" xfId="0" applyFont="1" applyFill="1" applyBorder="1" applyAlignment="1">
      <alignment horizontal="centerContinuous"/>
    </xf>
    <xf numFmtId="0" fontId="19" fillId="5" borderId="0" xfId="0" applyFont="1" applyFill="1" applyBorder="1" applyAlignment="1">
      <alignment horizontal="center"/>
    </xf>
    <xf numFmtId="0" fontId="0" fillId="0" borderId="38" xfId="0" applyFont="1" applyBorder="1" applyAlignment="1">
      <alignment vertical="center"/>
    </xf>
    <xf numFmtId="0" fontId="0" fillId="4" borderId="0" xfId="0" applyFill="1"/>
    <xf numFmtId="0" fontId="3" fillId="4" borderId="0" xfId="0" applyFont="1" applyFill="1" applyBorder="1"/>
    <xf numFmtId="0" fontId="0" fillId="4" borderId="0" xfId="0" applyFill="1" applyBorder="1"/>
    <xf numFmtId="0" fontId="0" fillId="0" borderId="39" xfId="0" applyBorder="1" applyAlignment="1">
      <alignment horizontal="left" vertical="center"/>
    </xf>
    <xf numFmtId="44" fontId="0" fillId="2" borderId="39" xfId="2" applyFont="1" applyFill="1" applyBorder="1"/>
    <xf numFmtId="44" fontId="0" fillId="2" borderId="41" xfId="2" applyFont="1" applyFill="1" applyBorder="1" applyAlignment="1">
      <alignment horizontal="center"/>
    </xf>
    <xf numFmtId="0" fontId="0" fillId="0" borderId="30" xfId="0" applyBorder="1" applyAlignment="1">
      <alignment horizontal="left" vertical="center"/>
    </xf>
    <xf numFmtId="43" fontId="0" fillId="2" borderId="30" xfId="2" applyNumberFormat="1" applyFont="1" applyFill="1" applyBorder="1"/>
    <xf numFmtId="43" fontId="0" fillId="2" borderId="32" xfId="2" applyNumberFormat="1" applyFont="1" applyFill="1" applyBorder="1" applyAlignment="1">
      <alignment horizontal="center"/>
    </xf>
    <xf numFmtId="0" fontId="0" fillId="0" borderId="38" xfId="0" applyBorder="1" applyAlignment="1">
      <alignment horizontal="left" vertical="center"/>
    </xf>
    <xf numFmtId="43" fontId="0" fillId="2" borderId="38" xfId="2" applyNumberFormat="1" applyFont="1" applyFill="1" applyBorder="1"/>
    <xf numFmtId="43" fontId="0" fillId="2" borderId="44" xfId="2" applyNumberFormat="1" applyFont="1" applyFill="1" applyBorder="1" applyAlignment="1">
      <alignment horizontal="center"/>
    </xf>
    <xf numFmtId="44" fontId="0" fillId="3" borderId="39" xfId="0" applyNumberFormat="1" applyFill="1" applyBorder="1"/>
    <xf numFmtId="44" fontId="0" fillId="3" borderId="39" xfId="0" applyNumberFormat="1" applyFill="1" applyBorder="1" applyAlignment="1">
      <alignment horizontal="center"/>
    </xf>
    <xf numFmtId="0" fontId="0" fillId="0" borderId="39" xfId="0" applyBorder="1"/>
    <xf numFmtId="0" fontId="0" fillId="3" borderId="39" xfId="0" applyFill="1" applyBorder="1"/>
    <xf numFmtId="44" fontId="0" fillId="3" borderId="30" xfId="0" applyNumberFormat="1" applyFill="1" applyBorder="1"/>
    <xf numFmtId="17" fontId="0" fillId="0" borderId="31" xfId="0" applyNumberFormat="1" applyFill="1" applyBorder="1" applyAlignment="1">
      <alignment horizontal="center"/>
    </xf>
    <xf numFmtId="0" fontId="0" fillId="0" borderId="30" xfId="0" applyBorder="1"/>
    <xf numFmtId="0" fontId="0" fillId="3" borderId="30" xfId="0" applyFill="1" applyBorder="1"/>
    <xf numFmtId="44" fontId="0" fillId="3" borderId="38" xfId="0" applyNumberFormat="1" applyFill="1" applyBorder="1"/>
    <xf numFmtId="0" fontId="0" fillId="0" borderId="38" xfId="0" applyBorder="1"/>
    <xf numFmtId="0" fontId="0" fillId="3" borderId="38" xfId="0" applyFill="1" applyBorder="1"/>
    <xf numFmtId="0" fontId="14" fillId="4" borderId="12" xfId="0" applyFont="1" applyFill="1" applyBorder="1" applyAlignment="1">
      <alignment horizontal="center"/>
    </xf>
    <xf numFmtId="43" fontId="19" fillId="6" borderId="0" xfId="0" applyNumberFormat="1" applyFont="1" applyFill="1" applyAlignment="1">
      <alignment horizontal="centerContinuous"/>
    </xf>
    <xf numFmtId="43" fontId="2" fillId="6" borderId="0" xfId="0" applyNumberFormat="1" applyFont="1" applyFill="1" applyAlignment="1">
      <alignment horizontal="centerContinuous"/>
    </xf>
    <xf numFmtId="43" fontId="4" fillId="6" borderId="0" xfId="0" applyNumberFormat="1" applyFont="1" applyFill="1" applyAlignment="1">
      <alignment horizontal="centerContinuous"/>
    </xf>
    <xf numFmtId="43" fontId="4" fillId="6" borderId="5" xfId="0" applyNumberFormat="1" applyFont="1" applyFill="1" applyBorder="1" applyAlignment="1">
      <alignment horizontal="centerContinuous"/>
    </xf>
    <xf numFmtId="43" fontId="4" fillId="6" borderId="3" xfId="0" applyNumberFormat="1" applyFont="1" applyFill="1" applyBorder="1" applyAlignment="1">
      <alignment horizontal="centerContinuous"/>
    </xf>
    <xf numFmtId="43" fontId="2" fillId="6" borderId="0" xfId="0" applyNumberFormat="1" applyFont="1" applyFill="1" applyBorder="1" applyAlignment="1">
      <alignment horizontal="centerContinuous"/>
    </xf>
    <xf numFmtId="0" fontId="2" fillId="5" borderId="0" xfId="0" applyFont="1" applyFill="1" applyAlignment="1">
      <alignment horizontal="centerContinuous"/>
    </xf>
    <xf numFmtId="164" fontId="0" fillId="3" borderId="0" xfId="0" applyNumberFormat="1" applyFill="1" applyBorder="1"/>
    <xf numFmtId="17" fontId="0" fillId="3" borderId="0" xfId="0" applyNumberFormat="1" applyFill="1" applyBorder="1" applyAlignment="1">
      <alignment horizontal="center"/>
    </xf>
    <xf numFmtId="9" fontId="0" fillId="0" borderId="0" xfId="0" applyNumberFormat="1"/>
    <xf numFmtId="0" fontId="0" fillId="3" borderId="0" xfId="0" applyFill="1" applyAlignment="1"/>
    <xf numFmtId="173" fontId="0" fillId="0" borderId="0" xfId="0" applyNumberFormat="1"/>
    <xf numFmtId="43" fontId="0" fillId="0" borderId="0" xfId="0" applyNumberFormat="1"/>
    <xf numFmtId="43" fontId="2" fillId="5" borderId="0" xfId="0" applyNumberFormat="1" applyFont="1" applyFill="1" applyAlignment="1">
      <alignment horizontal="centerContinuous"/>
    </xf>
    <xf numFmtId="43" fontId="4" fillId="5" borderId="0" xfId="0" applyNumberFormat="1" applyFont="1" applyFill="1" applyAlignment="1">
      <alignment horizontal="centerContinuous"/>
    </xf>
    <xf numFmtId="0" fontId="4" fillId="5" borderId="0" xfId="0" applyFont="1" applyFill="1" applyAlignment="1">
      <alignment horizontal="centerContinuous"/>
    </xf>
    <xf numFmtId="43" fontId="4" fillId="0" borderId="4" xfId="0" quotePrefix="1" applyNumberFormat="1" applyFont="1" applyFill="1" applyBorder="1" applyAlignment="1">
      <alignment horizontal="centerContinuous"/>
    </xf>
    <xf numFmtId="0" fontId="3" fillId="4" borderId="46" xfId="0" applyFont="1" applyFill="1" applyBorder="1" applyAlignment="1">
      <alignment horizontal="center" wrapText="1"/>
    </xf>
    <xf numFmtId="43" fontId="0" fillId="0" borderId="0" xfId="0" applyNumberFormat="1" applyBorder="1"/>
    <xf numFmtId="0" fontId="20" fillId="0" borderId="0" xfId="3"/>
    <xf numFmtId="0" fontId="0" fillId="0" borderId="0" xfId="0" quotePrefix="1" applyAlignment="1">
      <alignment wrapText="1"/>
    </xf>
    <xf numFmtId="0" fontId="20" fillId="0" borderId="0" xfId="3" applyAlignment="1">
      <alignment vertical="center"/>
    </xf>
    <xf numFmtId="0" fontId="20" fillId="2" borderId="0" xfId="3" applyFill="1" applyAlignment="1"/>
    <xf numFmtId="0" fontId="0" fillId="2" borderId="0" xfId="0" applyFill="1" applyAlignment="1"/>
    <xf numFmtId="0" fontId="0" fillId="2" borderId="12" xfId="0" applyFill="1" applyBorder="1" applyAlignment="1"/>
    <xf numFmtId="0" fontId="0" fillId="0" borderId="0" xfId="0" quotePrefix="1" applyFont="1" applyAlignment="1">
      <alignment horizontal="left" wrapText="1"/>
    </xf>
    <xf numFmtId="0" fontId="21" fillId="0" borderId="0" xfId="0" applyFont="1"/>
    <xf numFmtId="0" fontId="23" fillId="0" borderId="8" xfId="0" applyFont="1" applyBorder="1"/>
    <xf numFmtId="0" fontId="23" fillId="0" borderId="10" xfId="0" applyFont="1" applyBorder="1"/>
    <xf numFmtId="0" fontId="23" fillId="0" borderId="0" xfId="0" applyFont="1"/>
    <xf numFmtId="0" fontId="21" fillId="0" borderId="0" xfId="0" applyFont="1" applyFill="1"/>
    <xf numFmtId="168" fontId="23" fillId="0" borderId="0" xfId="0" applyNumberFormat="1" applyFont="1" applyFill="1"/>
    <xf numFmtId="0" fontId="24" fillId="0" borderId="0" xfId="0" applyFont="1" applyFill="1"/>
    <xf numFmtId="0" fontId="26" fillId="0" borderId="0" xfId="0" applyFont="1"/>
    <xf numFmtId="172" fontId="3" fillId="2" borderId="1" xfId="0" applyNumberFormat="1" applyFont="1" applyFill="1" applyBorder="1" applyAlignment="1">
      <alignment horizontal="center"/>
    </xf>
    <xf numFmtId="0" fontId="0" fillId="0" borderId="47" xfId="0" applyFont="1" applyBorder="1" applyAlignment="1">
      <alignment vertical="center"/>
    </xf>
    <xf numFmtId="9" fontId="0" fillId="2" borderId="47" xfId="0" applyNumberFormat="1" applyFont="1" applyFill="1" applyBorder="1" applyAlignment="1">
      <alignment horizontal="center" vertical="center"/>
    </xf>
    <xf numFmtId="172" fontId="0" fillId="2" borderId="47" xfId="0" applyNumberFormat="1" applyFill="1" applyBorder="1" applyAlignment="1">
      <alignment horizontal="center"/>
    </xf>
    <xf numFmtId="172" fontId="0" fillId="2" borderId="48" xfId="0" applyNumberFormat="1" applyFill="1" applyBorder="1" applyAlignment="1">
      <alignment horizontal="center"/>
    </xf>
    <xf numFmtId="172" fontId="0" fillId="2" borderId="49" xfId="0" applyNumberFormat="1" applyFill="1" applyBorder="1" applyAlignment="1">
      <alignment horizontal="center"/>
    </xf>
    <xf numFmtId="172" fontId="3" fillId="2" borderId="49" xfId="0" applyNumberFormat="1" applyFont="1" applyFill="1" applyBorder="1" applyAlignment="1">
      <alignment horizontal="center"/>
    </xf>
    <xf numFmtId="0" fontId="0" fillId="0" borderId="37" xfId="0" applyBorder="1"/>
    <xf numFmtId="0" fontId="0" fillId="0" borderId="37" xfId="0" applyFill="1" applyBorder="1"/>
    <xf numFmtId="172" fontId="3" fillId="2" borderId="37" xfId="0" applyNumberFormat="1" applyFont="1" applyFill="1" applyBorder="1" applyAlignment="1">
      <alignment horizontal="center"/>
    </xf>
    <xf numFmtId="172" fontId="3" fillId="2" borderId="2" xfId="0" applyNumberFormat="1" applyFont="1" applyFill="1" applyBorder="1" applyAlignment="1">
      <alignment horizontal="center"/>
    </xf>
    <xf numFmtId="0" fontId="0" fillId="0" borderId="50" xfId="0" applyFont="1" applyBorder="1" applyAlignment="1">
      <alignment vertical="center"/>
    </xf>
    <xf numFmtId="9" fontId="0" fillId="2" borderId="50" xfId="0" applyNumberFormat="1" applyFont="1" applyFill="1" applyBorder="1" applyAlignment="1">
      <alignment horizontal="center" vertical="center"/>
    </xf>
    <xf numFmtId="172" fontId="0" fillId="2" borderId="50" xfId="0" applyNumberFormat="1" applyFill="1" applyBorder="1" applyAlignment="1">
      <alignment horizontal="center"/>
    </xf>
    <xf numFmtId="172" fontId="0" fillId="2" borderId="51" xfId="0" applyNumberFormat="1" applyFill="1" applyBorder="1" applyAlignment="1">
      <alignment horizontal="center"/>
    </xf>
    <xf numFmtId="172" fontId="0" fillId="2" borderId="52" xfId="0" applyNumberFormat="1" applyFill="1" applyBorder="1" applyAlignment="1">
      <alignment horizontal="center"/>
    </xf>
    <xf numFmtId="172" fontId="3" fillId="2" borderId="52" xfId="0" applyNumberFormat="1" applyFont="1" applyFill="1" applyBorder="1" applyAlignment="1">
      <alignment horizontal="center"/>
    </xf>
    <xf numFmtId="0" fontId="0" fillId="0" borderId="53" xfId="0" applyFont="1" applyBorder="1" applyAlignment="1">
      <alignment vertical="center"/>
    </xf>
    <xf numFmtId="9" fontId="0" fillId="2" borderId="53" xfId="0" applyNumberFormat="1" applyFont="1" applyFill="1" applyBorder="1" applyAlignment="1">
      <alignment horizontal="center" vertical="center"/>
    </xf>
    <xf numFmtId="172" fontId="0" fillId="2" borderId="53" xfId="0" applyNumberFormat="1" applyFill="1" applyBorder="1" applyAlignment="1">
      <alignment horizontal="center"/>
    </xf>
    <xf numFmtId="172" fontId="0" fillId="2" borderId="54" xfId="0" applyNumberFormat="1" applyFill="1" applyBorder="1" applyAlignment="1">
      <alignment horizontal="center"/>
    </xf>
    <xf numFmtId="172" fontId="0" fillId="2" borderId="55" xfId="0" applyNumberFormat="1" applyFill="1" applyBorder="1" applyAlignment="1">
      <alignment horizontal="center"/>
    </xf>
    <xf numFmtId="172" fontId="3" fillId="2" borderId="55" xfId="0" applyNumberFormat="1" applyFont="1" applyFill="1" applyBorder="1" applyAlignment="1">
      <alignment horizontal="center"/>
    </xf>
    <xf numFmtId="0" fontId="0" fillId="0" borderId="56" xfId="0" applyFont="1" applyBorder="1" applyAlignment="1">
      <alignment vertical="center"/>
    </xf>
    <xf numFmtId="9" fontId="0" fillId="2" borderId="56" xfId="0" applyNumberFormat="1" applyFont="1" applyFill="1" applyBorder="1" applyAlignment="1">
      <alignment horizontal="center" vertical="center"/>
    </xf>
    <xf numFmtId="172" fontId="0" fillId="2" borderId="56" xfId="0" applyNumberFormat="1" applyFill="1" applyBorder="1" applyAlignment="1">
      <alignment horizontal="center"/>
    </xf>
    <xf numFmtId="172" fontId="0" fillId="2" borderId="57" xfId="0" applyNumberFormat="1" applyFill="1" applyBorder="1" applyAlignment="1">
      <alignment horizontal="center"/>
    </xf>
    <xf numFmtId="172" fontId="0" fillId="2" borderId="58" xfId="0" applyNumberFormat="1" applyFill="1" applyBorder="1" applyAlignment="1">
      <alignment horizontal="center"/>
    </xf>
    <xf numFmtId="172" fontId="3" fillId="2" borderId="58" xfId="0" applyNumberFormat="1" applyFont="1" applyFill="1" applyBorder="1" applyAlignment="1">
      <alignment horizontal="center"/>
    </xf>
    <xf numFmtId="167" fontId="0" fillId="2" borderId="27" xfId="0" applyNumberFormat="1" applyFill="1" applyBorder="1"/>
    <xf numFmtId="167" fontId="0" fillId="2" borderId="28" xfId="0" applyNumberFormat="1" applyFill="1" applyBorder="1"/>
    <xf numFmtId="167" fontId="3" fillId="2" borderId="29" xfId="0" applyNumberFormat="1" applyFont="1" applyFill="1" applyBorder="1" applyAlignment="1">
      <alignment horizontal="left"/>
    </xf>
    <xf numFmtId="166" fontId="0" fillId="2" borderId="30" xfId="0" applyNumberFormat="1" applyFill="1" applyBorder="1"/>
    <xf numFmtId="166" fontId="0" fillId="2" borderId="31" xfId="0" applyNumberFormat="1" applyFill="1" applyBorder="1"/>
    <xf numFmtId="166" fontId="3" fillId="2" borderId="32" xfId="0" applyNumberFormat="1" applyFont="1" applyFill="1" applyBorder="1" applyAlignment="1">
      <alignment horizontal="left"/>
    </xf>
    <xf numFmtId="166" fontId="0" fillId="2" borderId="38" xfId="0" applyNumberFormat="1" applyFill="1" applyBorder="1"/>
    <xf numFmtId="166" fontId="0" fillId="2" borderId="59" xfId="0" applyNumberFormat="1" applyFill="1" applyBorder="1"/>
    <xf numFmtId="166" fontId="3" fillId="2" borderId="44" xfId="0" applyNumberFormat="1" applyFont="1" applyFill="1" applyBorder="1" applyAlignment="1">
      <alignment horizontal="left"/>
    </xf>
    <xf numFmtId="0" fontId="3" fillId="0" borderId="37" xfId="0" applyFont="1" applyBorder="1"/>
    <xf numFmtId="167" fontId="3" fillId="2" borderId="37" xfId="0" applyNumberFormat="1" applyFont="1" applyFill="1" applyBorder="1"/>
    <xf numFmtId="167" fontId="3" fillId="2" borderId="2" xfId="0" applyNumberFormat="1" applyFont="1" applyFill="1" applyBorder="1"/>
    <xf numFmtId="167" fontId="3" fillId="2" borderId="1" xfId="0" applyNumberFormat="1" applyFont="1" applyFill="1" applyBorder="1" applyAlignment="1">
      <alignment horizontal="left"/>
    </xf>
    <xf numFmtId="42" fontId="0" fillId="2" borderId="27" xfId="0" applyNumberFormat="1" applyFill="1" applyBorder="1"/>
    <xf numFmtId="42" fontId="0" fillId="2" borderId="28" xfId="0" applyNumberFormat="1" applyFill="1" applyBorder="1"/>
    <xf numFmtId="42" fontId="3" fillId="2" borderId="29" xfId="0" applyNumberFormat="1" applyFont="1" applyFill="1" applyBorder="1" applyAlignment="1">
      <alignment horizontal="left"/>
    </xf>
    <xf numFmtId="41" fontId="0" fillId="2" borderId="30" xfId="0" applyNumberFormat="1" applyFill="1" applyBorder="1"/>
    <xf numFmtId="41" fontId="0" fillId="2" borderId="31" xfId="0" applyNumberFormat="1" applyFill="1" applyBorder="1"/>
    <xf numFmtId="41" fontId="3" fillId="2" borderId="32" xfId="0" applyNumberFormat="1" applyFont="1" applyFill="1" applyBorder="1" applyAlignment="1">
      <alignment horizontal="left"/>
    </xf>
    <xf numFmtId="41" fontId="0" fillId="2" borderId="35" xfId="0" applyNumberFormat="1" applyFill="1" applyBorder="1"/>
    <xf numFmtId="41" fontId="0" fillId="2" borderId="33" xfId="0" applyNumberFormat="1" applyFill="1" applyBorder="1"/>
    <xf numFmtId="41" fontId="3" fillId="2" borderId="34" xfId="0" applyNumberFormat="1" applyFont="1" applyFill="1" applyBorder="1" applyAlignment="1">
      <alignment horizontal="left"/>
    </xf>
    <xf numFmtId="42" fontId="3" fillId="2" borderId="37" xfId="0" applyNumberFormat="1" applyFont="1" applyFill="1" applyBorder="1"/>
    <xf numFmtId="42" fontId="3" fillId="2" borderId="2" xfId="0" applyNumberFormat="1" applyFont="1" applyFill="1" applyBorder="1"/>
    <xf numFmtId="42" fontId="3" fillId="2" borderId="1" xfId="0" applyNumberFormat="1" applyFont="1" applyFill="1" applyBorder="1" applyAlignment="1">
      <alignment horizontal="left"/>
    </xf>
    <xf numFmtId="0" fontId="9" fillId="0" borderId="38" xfId="0" applyFont="1" applyBorder="1" applyAlignment="1">
      <alignment vertical="center"/>
    </xf>
    <xf numFmtId="0" fontId="0" fillId="0" borderId="0" xfId="0" quotePrefix="1" applyFont="1" applyAlignment="1">
      <alignment horizontal="left" wrapText="1"/>
    </xf>
    <xf numFmtId="166" fontId="3" fillId="0" borderId="17" xfId="0" applyNumberFormat="1" applyFont="1" applyFill="1" applyBorder="1"/>
    <xf numFmtId="166" fontId="3" fillId="2" borderId="17" xfId="0" applyNumberFormat="1" applyFont="1" applyFill="1" applyBorder="1"/>
    <xf numFmtId="166" fontId="3" fillId="2" borderId="18" xfId="0" applyNumberFormat="1" applyFont="1" applyFill="1" applyBorder="1"/>
    <xf numFmtId="166" fontId="3" fillId="2" borderId="20" xfId="0" applyNumberFormat="1" applyFont="1" applyFill="1" applyBorder="1"/>
    <xf numFmtId="0" fontId="3" fillId="4" borderId="0" xfId="0" applyFont="1" applyFill="1" applyAlignment="1">
      <alignment horizontal="center" wrapText="1"/>
    </xf>
    <xf numFmtId="0" fontId="3" fillId="4" borderId="0" xfId="0" applyFont="1" applyFill="1" applyBorder="1" applyAlignment="1">
      <alignment horizontal="center"/>
    </xf>
    <xf numFmtId="0" fontId="3" fillId="4" borderId="3" xfId="0" applyFont="1" applyFill="1" applyBorder="1" applyAlignment="1">
      <alignment horizontal="center"/>
    </xf>
    <xf numFmtId="0" fontId="3" fillId="4" borderId="5" xfId="0" applyFont="1" applyFill="1" applyBorder="1" applyAlignment="1">
      <alignment horizontal="center" wrapText="1"/>
    </xf>
    <xf numFmtId="0" fontId="3" fillId="4" borderId="1" xfId="0" applyFont="1" applyFill="1" applyBorder="1" applyAlignment="1">
      <alignment horizontal="center" wrapText="1"/>
    </xf>
    <xf numFmtId="0" fontId="3" fillId="4" borderId="10" xfId="0" applyFont="1" applyFill="1" applyBorder="1" applyAlignment="1">
      <alignment horizontal="center"/>
    </xf>
    <xf numFmtId="0" fontId="3" fillId="4" borderId="19" xfId="0" applyFont="1" applyFill="1" applyBorder="1" applyAlignment="1">
      <alignment horizontal="centerContinuous"/>
    </xf>
    <xf numFmtId="0" fontId="3" fillId="4" borderId="9" xfId="0" applyFont="1" applyFill="1" applyBorder="1" applyAlignment="1">
      <alignment horizontal="centerContinuous"/>
    </xf>
    <xf numFmtId="0" fontId="3" fillId="4" borderId="16" xfId="0" applyFont="1" applyFill="1" applyBorder="1" applyAlignment="1">
      <alignment horizontal="centerContinuous"/>
    </xf>
    <xf numFmtId="0" fontId="0" fillId="4" borderId="9" xfId="0" applyFill="1" applyBorder="1" applyAlignment="1">
      <alignment horizontal="centerContinuous"/>
    </xf>
    <xf numFmtId="0" fontId="3" fillId="4" borderId="5" xfId="0" applyFont="1" applyFill="1" applyBorder="1" applyAlignment="1">
      <alignment horizontal="center"/>
    </xf>
    <xf numFmtId="175" fontId="0" fillId="3" borderId="39" xfId="0" applyNumberFormat="1" applyFill="1" applyBorder="1"/>
    <xf numFmtId="175" fontId="0" fillId="0" borderId="30" xfId="0" applyNumberFormat="1" applyFill="1" applyBorder="1"/>
    <xf numFmtId="175" fontId="0" fillId="2" borderId="30" xfId="0" applyNumberFormat="1" applyFill="1" applyBorder="1"/>
    <xf numFmtId="175" fontId="0" fillId="2" borderId="38" xfId="0" applyNumberFormat="1" applyFill="1" applyBorder="1"/>
    <xf numFmtId="171" fontId="0" fillId="2" borderId="30" xfId="0" applyNumberFormat="1" applyFill="1" applyBorder="1"/>
    <xf numFmtId="171" fontId="0" fillId="2" borderId="38" xfId="0" applyNumberFormat="1" applyFill="1" applyBorder="1"/>
    <xf numFmtId="176" fontId="0" fillId="2" borderId="42" xfId="2" applyNumberFormat="1" applyFont="1" applyFill="1" applyBorder="1"/>
    <xf numFmtId="176" fontId="0" fillId="2" borderId="43" xfId="2" applyNumberFormat="1" applyFont="1" applyFill="1" applyBorder="1"/>
    <xf numFmtId="171" fontId="9" fillId="2" borderId="39" xfId="1" applyNumberFormat="1" applyFont="1" applyFill="1" applyBorder="1" applyAlignment="1">
      <alignment horizontal="center"/>
    </xf>
    <xf numFmtId="171" fontId="9" fillId="2" borderId="30" xfId="1" applyNumberFormat="1" applyFont="1" applyFill="1" applyBorder="1" applyAlignment="1">
      <alignment horizontal="center"/>
    </xf>
    <xf numFmtId="171" fontId="9" fillId="2" borderId="38" xfId="1" applyNumberFormat="1" applyFont="1" applyFill="1" applyBorder="1" applyAlignment="1">
      <alignment horizontal="center"/>
    </xf>
    <xf numFmtId="0" fontId="0" fillId="0" borderId="0" xfId="0" applyAlignment="1">
      <alignment horizontal="right"/>
    </xf>
    <xf numFmtId="43" fontId="4" fillId="6" borderId="5" xfId="0" applyNumberFormat="1" applyFont="1" applyFill="1" applyBorder="1" applyAlignment="1">
      <alignment horizontal="right"/>
    </xf>
    <xf numFmtId="0" fontId="0" fillId="0" borderId="0" xfId="0" applyBorder="1" applyAlignment="1">
      <alignment horizontal="right"/>
    </xf>
    <xf numFmtId="164" fontId="14" fillId="2" borderId="0" xfId="0" applyNumberFormat="1" applyFont="1" applyFill="1" applyBorder="1" applyAlignment="1">
      <alignment horizontal="right"/>
    </xf>
    <xf numFmtId="164" fontId="9" fillId="0" borderId="0" xfId="0" applyNumberFormat="1" applyFont="1" applyBorder="1" applyAlignment="1">
      <alignment horizontal="right"/>
    </xf>
    <xf numFmtId="43" fontId="4" fillId="6" borderId="0" xfId="0" applyNumberFormat="1" applyFont="1" applyFill="1" applyBorder="1" applyAlignment="1">
      <alignment horizontal="right"/>
    </xf>
    <xf numFmtId="0" fontId="0" fillId="0" borderId="5" xfId="0" applyBorder="1" applyAlignment="1">
      <alignment horizontal="right"/>
    </xf>
    <xf numFmtId="0" fontId="21" fillId="3" borderId="0" xfId="0" applyFont="1" applyFill="1"/>
    <xf numFmtId="17" fontId="21" fillId="3" borderId="0" xfId="0" applyNumberFormat="1" applyFont="1" applyFill="1"/>
    <xf numFmtId="174" fontId="21" fillId="3" borderId="0" xfId="4" applyNumberFormat="1" applyFont="1" applyFill="1" applyBorder="1"/>
    <xf numFmtId="165" fontId="21" fillId="3" borderId="3" xfId="2" applyNumberFormat="1" applyFont="1" applyFill="1" applyBorder="1"/>
    <xf numFmtId="165" fontId="21" fillId="3" borderId="0" xfId="2" applyNumberFormat="1" applyFont="1" applyFill="1"/>
    <xf numFmtId="165" fontId="21" fillId="3" borderId="5" xfId="2" applyNumberFormat="1" applyFont="1" applyFill="1" applyBorder="1"/>
    <xf numFmtId="17" fontId="0" fillId="3" borderId="0" xfId="0" applyNumberFormat="1" applyFill="1"/>
    <xf numFmtId="174" fontId="0" fillId="3" borderId="0" xfId="4" applyNumberFormat="1" applyFont="1" applyFill="1" applyBorder="1"/>
    <xf numFmtId="165" fontId="0" fillId="3" borderId="3" xfId="2" applyNumberFormat="1" applyFont="1" applyFill="1" applyBorder="1"/>
    <xf numFmtId="165" fontId="0" fillId="3" borderId="0" xfId="2" applyNumberFormat="1" applyFont="1" applyFill="1"/>
    <xf numFmtId="165" fontId="0" fillId="3" borderId="5" xfId="2" applyNumberFormat="1" applyFont="1" applyFill="1" applyBorder="1"/>
    <xf numFmtId="165" fontId="0" fillId="7" borderId="4" xfId="0" applyNumberFormat="1" applyFill="1" applyBorder="1"/>
    <xf numFmtId="9" fontId="0" fillId="7" borderId="5" xfId="1" applyFont="1" applyFill="1" applyBorder="1"/>
    <xf numFmtId="165" fontId="13" fillId="7" borderId="4" xfId="0" applyNumberFormat="1" applyFont="1" applyFill="1" applyBorder="1"/>
    <xf numFmtId="9" fontId="13" fillId="7" borderId="5" xfId="1" applyFont="1" applyFill="1" applyBorder="1"/>
    <xf numFmtId="0" fontId="0" fillId="8" borderId="0" xfId="0" applyFont="1" applyFill="1"/>
    <xf numFmtId="0" fontId="0" fillId="0" borderId="0" xfId="0" quotePrefix="1" applyFont="1" applyAlignment="1">
      <alignment horizontal="left" wrapText="1"/>
    </xf>
    <xf numFmtId="0" fontId="0" fillId="0" borderId="0" xfId="0" quotePrefix="1" applyFont="1" applyAlignment="1">
      <alignment horizontal="left" wrapText="1"/>
    </xf>
    <xf numFmtId="0" fontId="3" fillId="4" borderId="12" xfId="0" applyFont="1" applyFill="1" applyBorder="1" applyAlignment="1">
      <alignment horizontal="center" vertical="center"/>
    </xf>
    <xf numFmtId="3" fontId="12" fillId="2" borderId="26" xfId="0" applyNumberFormat="1" applyFont="1" applyFill="1" applyBorder="1" applyAlignment="1">
      <alignment vertical="center"/>
    </xf>
    <xf numFmtId="3" fontId="12" fillId="2" borderId="60" xfId="0" applyNumberFormat="1" applyFont="1" applyFill="1" applyBorder="1" applyAlignment="1">
      <alignment vertical="center"/>
    </xf>
    <xf numFmtId="3" fontId="12" fillId="2" borderId="22" xfId="0" applyNumberFormat="1" applyFont="1" applyFill="1" applyBorder="1" applyAlignment="1">
      <alignment vertical="center"/>
    </xf>
    <xf numFmtId="41" fontId="3" fillId="2" borderId="61" xfId="0" applyNumberFormat="1" applyFont="1" applyFill="1" applyBorder="1"/>
    <xf numFmtId="3" fontId="12" fillId="2" borderId="6" xfId="0" applyNumberFormat="1" applyFont="1" applyFill="1" applyBorder="1" applyAlignment="1">
      <alignment vertical="center"/>
    </xf>
    <xf numFmtId="41" fontId="0" fillId="3" borderId="62" xfId="0" applyNumberFormat="1" applyFill="1" applyBorder="1"/>
    <xf numFmtId="169" fontId="23" fillId="3" borderId="8" xfId="0" applyNumberFormat="1" applyFont="1" applyFill="1" applyBorder="1"/>
    <xf numFmtId="169" fontId="23" fillId="3" borderId="10" xfId="0" applyNumberFormat="1" applyFont="1" applyFill="1" applyBorder="1"/>
    <xf numFmtId="49" fontId="21" fillId="3" borderId="0" xfId="0" applyNumberFormat="1" applyFont="1" applyFill="1"/>
    <xf numFmtId="41" fontId="21" fillId="3" borderId="0" xfId="0" applyNumberFormat="1" applyFont="1" applyFill="1"/>
    <xf numFmtId="0" fontId="22" fillId="0" borderId="0" xfId="0" applyFont="1"/>
    <xf numFmtId="0" fontId="27" fillId="0" borderId="0" xfId="0" applyFont="1"/>
    <xf numFmtId="0" fontId="12" fillId="0" borderId="0" xfId="0" applyFont="1" applyAlignment="1">
      <alignment horizontal="right"/>
    </xf>
    <xf numFmtId="169" fontId="12" fillId="2" borderId="0" xfId="0" applyNumberFormat="1" applyFont="1" applyFill="1"/>
    <xf numFmtId="0" fontId="25" fillId="0" borderId="0" xfId="0" applyFont="1"/>
    <xf numFmtId="170" fontId="25" fillId="0" borderId="0" xfId="0" applyNumberFormat="1" applyFont="1"/>
    <xf numFmtId="10" fontId="12" fillId="2" borderId="0" xfId="0" applyNumberFormat="1" applyFont="1" applyFill="1"/>
    <xf numFmtId="0" fontId="28" fillId="0" borderId="0" xfId="0" applyFont="1" applyAlignment="1">
      <alignment horizontal="right"/>
    </xf>
    <xf numFmtId="0" fontId="12" fillId="0" borderId="11" xfId="0" applyFont="1" applyBorder="1" applyAlignment="1">
      <alignment horizontal="center"/>
    </xf>
    <xf numFmtId="0" fontId="12" fillId="0" borderId="21" xfId="0" applyFont="1" applyBorder="1" applyAlignment="1">
      <alignment horizontal="center"/>
    </xf>
    <xf numFmtId="0" fontId="12" fillId="0" borderId="14" xfId="0" applyFont="1" applyBorder="1" applyAlignment="1">
      <alignment horizontal="center"/>
    </xf>
    <xf numFmtId="0" fontId="12" fillId="0" borderId="23" xfId="0" applyFont="1" applyBorder="1" applyAlignment="1">
      <alignment horizontal="center"/>
    </xf>
    <xf numFmtId="0" fontId="12" fillId="0" borderId="24" xfId="0" applyFont="1" applyBorder="1" applyAlignment="1">
      <alignment horizontal="center"/>
    </xf>
    <xf numFmtId="0" fontId="12" fillId="0" borderId="25" xfId="0" applyFont="1" applyBorder="1" applyAlignment="1">
      <alignment horizontal="center"/>
    </xf>
    <xf numFmtId="0" fontId="12" fillId="0" borderId="22" xfId="0" applyFont="1" applyBorder="1"/>
    <xf numFmtId="0" fontId="21" fillId="0" borderId="39" xfId="0" applyFont="1" applyBorder="1" applyAlignment="1">
      <alignment vertical="center"/>
    </xf>
    <xf numFmtId="175" fontId="21" fillId="3" borderId="39" xfId="0" applyNumberFormat="1" applyFont="1" applyFill="1" applyBorder="1"/>
    <xf numFmtId="44" fontId="21" fillId="3" borderId="39" xfId="0" applyNumberFormat="1" applyFont="1" applyFill="1" applyBorder="1" applyAlignment="1">
      <alignment horizontal="center"/>
    </xf>
    <xf numFmtId="175" fontId="21" fillId="0" borderId="39" xfId="0" applyNumberFormat="1" applyFont="1" applyFill="1" applyBorder="1"/>
    <xf numFmtId="17" fontId="21" fillId="0" borderId="45" xfId="0" applyNumberFormat="1" applyFont="1" applyFill="1" applyBorder="1" applyAlignment="1">
      <alignment horizontal="center"/>
    </xf>
    <xf numFmtId="175" fontId="21" fillId="2" borderId="39" xfId="0" applyNumberFormat="1" applyFont="1" applyFill="1" applyBorder="1"/>
    <xf numFmtId="171" fontId="21" fillId="2" borderId="39" xfId="0" applyNumberFormat="1" applyFont="1" applyFill="1" applyBorder="1"/>
    <xf numFmtId="0" fontId="21" fillId="0" borderId="27" xfId="0" applyFont="1" applyBorder="1" applyAlignment="1">
      <alignment vertical="center"/>
    </xf>
    <xf numFmtId="0" fontId="13" fillId="0" borderId="0" xfId="0" applyFont="1"/>
    <xf numFmtId="0" fontId="29" fillId="0" borderId="0" xfId="0" applyFont="1" applyAlignment="1"/>
    <xf numFmtId="0" fontId="13" fillId="0" borderId="0" xfId="0" quotePrefix="1" applyFont="1" applyAlignment="1">
      <alignment horizontal="left" wrapText="1"/>
    </xf>
    <xf numFmtId="0" fontId="29" fillId="0" borderId="0" xfId="0" applyFont="1"/>
    <xf numFmtId="0" fontId="13" fillId="3" borderId="0" xfId="0" applyFont="1" applyFill="1"/>
    <xf numFmtId="0" fontId="13" fillId="2" borderId="0" xfId="0" applyFont="1" applyFill="1"/>
    <xf numFmtId="0" fontId="13" fillId="0" borderId="0" xfId="0" applyFont="1" applyFill="1"/>
    <xf numFmtId="0" fontId="26" fillId="4" borderId="0" xfId="0" applyFont="1" applyFill="1"/>
    <xf numFmtId="41" fontId="13" fillId="2" borderId="0" xfId="0" applyNumberFormat="1" applyFont="1" applyFill="1"/>
    <xf numFmtId="41" fontId="13" fillId="0" borderId="0" xfId="0" applyNumberFormat="1" applyFont="1"/>
    <xf numFmtId="0" fontId="26" fillId="0" borderId="12" xfId="0" applyFont="1" applyBorder="1" applyAlignment="1">
      <alignment horizontal="center" wrapText="1"/>
    </xf>
    <xf numFmtId="42" fontId="13" fillId="2" borderId="0" xfId="0" applyNumberFormat="1" applyFont="1" applyFill="1"/>
    <xf numFmtId="44" fontId="13" fillId="2" borderId="0" xfId="0" applyNumberFormat="1" applyFont="1" applyFill="1"/>
    <xf numFmtId="0" fontId="26" fillId="0" borderId="0" xfId="0" applyFont="1" applyFill="1"/>
    <xf numFmtId="0" fontId="27" fillId="0" borderId="0" xfId="0" applyFont="1" applyFill="1"/>
    <xf numFmtId="168" fontId="25" fillId="0" borderId="0" xfId="0" applyNumberFormat="1" applyFont="1" applyFill="1"/>
    <xf numFmtId="168" fontId="13" fillId="0" borderId="0" xfId="0" applyNumberFormat="1" applyFont="1"/>
    <xf numFmtId="49" fontId="13" fillId="3" borderId="0" xfId="0" applyNumberFormat="1" applyFont="1" applyFill="1"/>
    <xf numFmtId="41" fontId="13" fillId="3" borderId="0" xfId="0" applyNumberFormat="1" applyFont="1" applyFill="1"/>
    <xf numFmtId="0" fontId="12" fillId="0" borderId="0" xfId="0" applyFont="1"/>
    <xf numFmtId="0" fontId="25" fillId="0" borderId="8" xfId="0" applyFont="1" applyBorder="1"/>
    <xf numFmtId="169" fontId="25" fillId="3" borderId="8" xfId="0" applyNumberFormat="1" applyFont="1" applyFill="1" applyBorder="1"/>
    <xf numFmtId="0" fontId="25" fillId="0" borderId="10" xfId="0" applyFont="1" applyBorder="1"/>
    <xf numFmtId="169" fontId="25" fillId="3" borderId="10" xfId="0" applyNumberFormat="1" applyFont="1" applyFill="1" applyBorder="1"/>
    <xf numFmtId="167" fontId="21" fillId="2" borderId="0" xfId="0" applyNumberFormat="1" applyFont="1" applyFill="1"/>
    <xf numFmtId="167" fontId="21" fillId="2" borderId="0" xfId="0" applyNumberFormat="1" applyFont="1" applyFill="1" applyBorder="1"/>
    <xf numFmtId="167" fontId="21" fillId="2" borderId="5" xfId="0" applyNumberFormat="1" applyFont="1" applyFill="1" applyBorder="1"/>
    <xf numFmtId="166" fontId="21" fillId="2" borderId="0" xfId="0" applyNumberFormat="1" applyFont="1" applyFill="1"/>
    <xf numFmtId="166" fontId="21" fillId="2" borderId="0" xfId="0" applyNumberFormat="1" applyFont="1" applyFill="1" applyBorder="1"/>
    <xf numFmtId="166" fontId="21" fillId="2" borderId="5" xfId="0" applyNumberFormat="1" applyFont="1" applyFill="1" applyBorder="1"/>
    <xf numFmtId="166" fontId="21" fillId="2" borderId="12" xfId="0" applyNumberFormat="1" applyFont="1" applyFill="1" applyBorder="1"/>
    <xf numFmtId="166" fontId="21" fillId="2" borderId="7" xfId="0" applyNumberFormat="1" applyFont="1" applyFill="1" applyBorder="1"/>
    <xf numFmtId="0" fontId="21" fillId="0" borderId="0" xfId="0" applyFont="1" applyBorder="1"/>
    <xf numFmtId="0" fontId="21" fillId="0" borderId="5" xfId="0" applyFont="1" applyBorder="1"/>
    <xf numFmtId="166" fontId="22" fillId="2" borderId="12" xfId="0" applyNumberFormat="1" applyFont="1" applyFill="1" applyBorder="1"/>
    <xf numFmtId="166" fontId="22" fillId="2" borderId="7" xfId="0" applyNumberFormat="1" applyFont="1" applyFill="1" applyBorder="1"/>
    <xf numFmtId="167" fontId="21" fillId="2" borderId="3" xfId="0" applyNumberFormat="1" applyFont="1" applyFill="1" applyBorder="1"/>
    <xf numFmtId="166" fontId="21" fillId="2" borderId="3" xfId="0" applyNumberFormat="1" applyFont="1" applyFill="1" applyBorder="1"/>
    <xf numFmtId="166" fontId="21" fillId="2" borderId="8" xfId="0" applyNumberFormat="1" applyFont="1" applyFill="1" applyBorder="1"/>
    <xf numFmtId="0" fontId="21" fillId="0" borderId="3" xfId="0" applyFont="1" applyBorder="1"/>
    <xf numFmtId="166" fontId="26" fillId="2" borderId="8" xfId="0" applyNumberFormat="1" applyFont="1" applyFill="1" applyBorder="1"/>
    <xf numFmtId="166" fontId="26" fillId="2" borderId="12" xfId="0" applyNumberFormat="1" applyFont="1" applyFill="1" applyBorder="1"/>
    <xf numFmtId="166" fontId="26" fillId="2" borderId="7" xfId="0" applyNumberFormat="1" applyFont="1" applyFill="1" applyBorder="1"/>
    <xf numFmtId="0" fontId="26" fillId="0" borderId="12" xfId="0" applyFont="1" applyBorder="1" applyAlignment="1"/>
    <xf numFmtId="166" fontId="26" fillId="0" borderId="12" xfId="0" applyNumberFormat="1" applyFont="1" applyFill="1" applyBorder="1"/>
    <xf numFmtId="167" fontId="26" fillId="2" borderId="36" xfId="0" applyNumberFormat="1" applyFont="1" applyFill="1" applyBorder="1"/>
    <xf numFmtId="167" fontId="26" fillId="2" borderId="17" xfId="0" applyNumberFormat="1" applyFont="1" applyFill="1" applyBorder="1"/>
    <xf numFmtId="167" fontId="26" fillId="2" borderId="18" xfId="0" applyNumberFormat="1" applyFont="1" applyFill="1" applyBorder="1"/>
    <xf numFmtId="166" fontId="26" fillId="2" borderId="19" xfId="0" applyNumberFormat="1" applyFont="1" applyFill="1" applyBorder="1"/>
    <xf numFmtId="166" fontId="26" fillId="2" borderId="9" xfId="0" applyNumberFormat="1" applyFont="1" applyFill="1" applyBorder="1"/>
    <xf numFmtId="166" fontId="26" fillId="2" borderId="3" xfId="0" applyNumberFormat="1" applyFont="1" applyFill="1" applyBorder="1"/>
    <xf numFmtId="166" fontId="26" fillId="2" borderId="0" xfId="0" applyNumberFormat="1" applyFont="1" applyFill="1"/>
    <xf numFmtId="166" fontId="26" fillId="2" borderId="0" xfId="0" applyNumberFormat="1" applyFont="1" applyFill="1" applyBorder="1"/>
    <xf numFmtId="166" fontId="26" fillId="2" borderId="5" xfId="0" applyNumberFormat="1" applyFont="1" applyFill="1" applyBorder="1"/>
    <xf numFmtId="0" fontId="0" fillId="0" borderId="0" xfId="0" quotePrefix="1" applyFont="1" applyAlignment="1">
      <alignment horizontal="left" wrapText="1"/>
    </xf>
    <xf numFmtId="0" fontId="13" fillId="0" borderId="0" xfId="0" quotePrefix="1" applyFont="1" applyAlignment="1">
      <alignment horizontal="left" wrapText="1"/>
    </xf>
    <xf numFmtId="175" fontId="13" fillId="2" borderId="40" xfId="0" applyNumberFormat="1" applyFont="1" applyFill="1" applyBorder="1"/>
  </cellXfs>
  <cellStyles count="5">
    <cellStyle name="Comma" xfId="4" builtinId="3"/>
    <cellStyle name="Currency" xfId="2" builtinId="4"/>
    <cellStyle name="Hyperlink" xfId="3" builtinId="8"/>
    <cellStyle name="Normal" xfId="0" builtinId="0"/>
    <cellStyle name="Percent" xfId="1" builtinId="5"/>
  </cellStyles>
  <dxfs count="12">
    <dxf>
      <font>
        <color rgb="FFFF0000"/>
      </font>
      <fill>
        <patternFill>
          <bgColor rgb="FFFFC7CE"/>
        </patternFill>
      </fill>
    </dxf>
    <dxf>
      <font>
        <color auto="1"/>
      </font>
      <fill>
        <patternFill>
          <bgColor theme="8" tint="0.79998168889431442"/>
        </patternFill>
      </fill>
    </dxf>
    <dxf>
      <fill>
        <patternFill>
          <bgColor theme="0"/>
        </patternFill>
      </fill>
    </dxf>
    <dxf>
      <font>
        <color rgb="FFFF0000"/>
      </font>
      <fill>
        <patternFill>
          <bgColor rgb="FFFFC7CE"/>
        </patternFill>
      </fill>
    </dxf>
    <dxf>
      <fill>
        <patternFill>
          <bgColor theme="0"/>
        </patternFill>
      </fill>
    </dxf>
    <dxf>
      <font>
        <color auto="1"/>
      </font>
      <fill>
        <patternFill>
          <bgColor theme="8" tint="0.79998168889431442"/>
        </patternFill>
      </fill>
    </dxf>
    <dxf>
      <font>
        <color rgb="FFFF0000"/>
      </font>
      <fill>
        <patternFill>
          <bgColor rgb="FFFFC7CE"/>
        </patternFill>
      </fill>
    </dxf>
    <dxf>
      <font>
        <color auto="1"/>
      </font>
      <fill>
        <patternFill>
          <bgColor theme="8" tint="0.79998168889431442"/>
        </patternFill>
      </fill>
    </dxf>
    <dxf>
      <fill>
        <patternFill>
          <bgColor theme="0"/>
        </patternFill>
      </fill>
    </dxf>
    <dxf>
      <font>
        <color rgb="FFFF0000"/>
      </font>
      <fill>
        <patternFill>
          <bgColor rgb="FFFFC7CE"/>
        </patternFill>
      </fill>
    </dxf>
    <dxf>
      <fill>
        <patternFill>
          <bgColor theme="0"/>
        </patternFill>
      </fill>
    </dxf>
    <dxf>
      <font>
        <color auto="1"/>
      </font>
      <fill>
        <patternFill>
          <bgColor theme="8" tint="0.79998168889431442"/>
        </patternFill>
      </fill>
    </dxf>
  </dxfs>
  <tableStyles count="0" defaultTableStyle="TableStyleMedium2" defaultPivotStyle="PivotStyleLight16"/>
  <colors>
    <mruColors>
      <color rgb="FFFFC7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calcChain" Target="calcChain.xml"/><Relationship Id="rId30"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Z:\Project%20Index\Project%20index%20-%20timeline%20and%20info%20request%20tracking\Project%20Index%20-%20MPG%20Info%20Request_3-24-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2"/>
      <sheetName val="3"/>
      <sheetName val="4"/>
      <sheetName val="5"/>
      <sheetName val="6"/>
      <sheetName val="7"/>
      <sheetName val="8"/>
      <sheetName val="9"/>
      <sheetName val="10"/>
      <sheetName val="11"/>
      <sheetName val="12"/>
      <sheetName val="About"/>
      <sheetName val="Milestones and timeline"/>
      <sheetName val="Tax DD request List"/>
      <sheetName val="Valuation request list"/>
      <sheetName val="WS1 - EE Replacement costs"/>
      <sheetName val="WS2 - Real Estate details"/>
    </sheetNames>
    <sheetDataSet>
      <sheetData sheetId="0">
        <row r="24">
          <cell r="AD24">
            <v>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C2FA2C-0934-4B49-A75B-A4781B5FE733}">
  <sheetPr>
    <tabColor theme="1"/>
  </sheetPr>
  <dimension ref="B2:C25"/>
  <sheetViews>
    <sheetView showGridLines="0" workbookViewId="0">
      <selection activeCell="B6" sqref="B6"/>
    </sheetView>
  </sheetViews>
  <sheetFormatPr defaultRowHeight="14.5" x14ac:dyDescent="0.35"/>
  <cols>
    <col min="1" max="1" width="1.81640625" customWidth="1"/>
    <col min="2" max="2" width="38.54296875" customWidth="1"/>
    <col min="3" max="3" width="92.54296875" customWidth="1"/>
  </cols>
  <sheetData>
    <row r="2" spans="2:3" s="108" customFormat="1" x14ac:dyDescent="0.35">
      <c r="B2" s="20" t="s">
        <v>130</v>
      </c>
    </row>
    <row r="3" spans="2:3" s="108" customFormat="1" x14ac:dyDescent="0.35">
      <c r="B3" s="18" t="s">
        <v>148</v>
      </c>
      <c r="C3" s="18"/>
    </row>
    <row r="4" spans="2:3" x14ac:dyDescent="0.35">
      <c r="B4" s="19" t="s">
        <v>18</v>
      </c>
      <c r="C4" s="19"/>
    </row>
    <row r="5" spans="2:3" s="108" customFormat="1" x14ac:dyDescent="0.35">
      <c r="B5" s="352" t="s">
        <v>189</v>
      </c>
      <c r="C5" s="352"/>
    </row>
    <row r="6" spans="2:3" s="108" customFormat="1" x14ac:dyDescent="0.35">
      <c r="B6" s="80"/>
    </row>
    <row r="7" spans="2:3" x14ac:dyDescent="0.35">
      <c r="B7" s="20" t="s">
        <v>93</v>
      </c>
    </row>
    <row r="8" spans="2:3" x14ac:dyDescent="0.35">
      <c r="B8" t="s">
        <v>147</v>
      </c>
    </row>
    <row r="9" spans="2:3" ht="29" x14ac:dyDescent="0.35">
      <c r="B9" s="235" t="s">
        <v>94</v>
      </c>
      <c r="C9" s="234" t="s">
        <v>98</v>
      </c>
    </row>
    <row r="10" spans="2:3" x14ac:dyDescent="0.35">
      <c r="B10" s="233" t="s">
        <v>95</v>
      </c>
      <c r="C10" s="186" t="s">
        <v>96</v>
      </c>
    </row>
    <row r="12" spans="2:3" x14ac:dyDescent="0.35">
      <c r="B12" s="107" t="s">
        <v>146</v>
      </c>
    </row>
    <row r="13" spans="2:3" x14ac:dyDescent="0.35">
      <c r="B13" s="233" t="s">
        <v>97</v>
      </c>
      <c r="C13" s="186" t="s">
        <v>99</v>
      </c>
    </row>
    <row r="15" spans="2:3" s="108" customFormat="1" x14ac:dyDescent="0.35">
      <c r="B15" s="107" t="s">
        <v>175</v>
      </c>
    </row>
    <row r="16" spans="2:3" s="108" customFormat="1" x14ac:dyDescent="0.35">
      <c r="B16" s="233" t="s">
        <v>176</v>
      </c>
      <c r="C16" s="186" t="s">
        <v>142</v>
      </c>
    </row>
    <row r="17" spans="2:3" s="108" customFormat="1" x14ac:dyDescent="0.35"/>
    <row r="18" spans="2:3" x14ac:dyDescent="0.35">
      <c r="B18" s="107" t="s">
        <v>137</v>
      </c>
    </row>
    <row r="19" spans="2:3" x14ac:dyDescent="0.35">
      <c r="B19" s="233" t="s">
        <v>177</v>
      </c>
      <c r="C19" s="186" t="s">
        <v>100</v>
      </c>
    </row>
    <row r="21" spans="2:3" x14ac:dyDescent="0.35">
      <c r="B21" s="107" t="s">
        <v>112</v>
      </c>
    </row>
    <row r="22" spans="2:3" x14ac:dyDescent="0.35">
      <c r="B22" s="233" t="s">
        <v>113</v>
      </c>
      <c r="C22" s="186" t="s">
        <v>116</v>
      </c>
    </row>
    <row r="23" spans="2:3" x14ac:dyDescent="0.35">
      <c r="B23" s="233" t="s">
        <v>117</v>
      </c>
      <c r="C23" s="186" t="s">
        <v>178</v>
      </c>
    </row>
    <row r="24" spans="2:3" ht="29" x14ac:dyDescent="0.35">
      <c r="B24" s="235" t="s">
        <v>94</v>
      </c>
      <c r="C24" s="234" t="s">
        <v>98</v>
      </c>
    </row>
    <row r="25" spans="2:3" x14ac:dyDescent="0.35">
      <c r="B25" s="233" t="s">
        <v>95</v>
      </c>
      <c r="C25" s="186" t="s">
        <v>96</v>
      </c>
    </row>
  </sheetData>
  <hyperlinks>
    <hyperlink ref="B9" location="Pricing!A1" display="Pricing worksheet" xr:uid="{3D1C78E9-EF04-488F-8572-14BCD43A548D}"/>
    <hyperlink ref="B10" location="'Production Forecast'!A1" display="Production forecast" xr:uid="{D992BFCD-AD5F-4058-AB57-AF8C00F972BA}"/>
    <hyperlink ref="B13" location="'Cost Changes'!A1" display="Cost changes worksheet" xr:uid="{0BE688CE-536A-40F5-9AAF-49F4ECD82EF2}"/>
    <hyperlink ref="B22" location="'MASTER Product Listing'!A1" display="Master Product Listing" xr:uid="{A1E0FD85-8AEE-46A4-A19B-5ADDCDC361C4}"/>
    <hyperlink ref="B23" location="'COST PROFILE TEMPLATE'!A1" display="Cost Profile" xr:uid="{E84C3956-64A3-4580-A523-682374494A99}"/>
    <hyperlink ref="B24" location="Pricing!A1" display="Pricing worksheet" xr:uid="{3FB52CC9-B6A8-401A-A3A9-4790D48A3F02}"/>
    <hyperlink ref="B25" location="'Production Forecast'!A1" display="Production forecast" xr:uid="{6E7B9069-0C18-4E12-8897-5F5F0669B869}"/>
    <hyperlink ref="B16" location="Instructions!A1" display="Non-Core Business Profit &amp; Loss" xr:uid="{38D3E261-DADB-4232-9404-D63DC88CAA47}"/>
    <hyperlink ref="B19" location="Instructions!A1" display="Profit &amp; Loss Statement" xr:uid="{9175F2DA-E88F-4B91-B3A6-FCA1CA17C4E4}"/>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CF972C-46D8-4FB2-88A0-72FD15477C1A}">
  <sheetPr>
    <tabColor theme="9" tint="-0.499984740745262"/>
  </sheetPr>
  <dimension ref="A1"/>
  <sheetViews>
    <sheetView showGridLines="0" workbookViewId="0">
      <selection activeCell="H40" sqref="H40"/>
    </sheetView>
  </sheetViews>
  <sheetFormatPr defaultRowHeight="14.5" x14ac:dyDescent="0.3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64E112-32B4-4E70-95AE-1094F729A810}">
  <dimension ref="B1:CP59"/>
  <sheetViews>
    <sheetView showGridLines="0" zoomScale="55" zoomScaleNormal="55" workbookViewId="0">
      <pane xSplit="2" ySplit="9" topLeftCell="C31" activePane="bottomRight" state="frozen"/>
      <selection activeCell="H40" sqref="H40"/>
      <selection pane="topRight" activeCell="H40" sqref="H40"/>
      <selection pane="bottomLeft" activeCell="H40" sqref="H40"/>
      <selection pane="bottomRight" activeCell="E47" sqref="E47"/>
    </sheetView>
  </sheetViews>
  <sheetFormatPr defaultRowHeight="14.5" outlineLevelRow="1" outlineLevelCol="1" x14ac:dyDescent="0.35"/>
  <cols>
    <col min="1" max="1" width="1.81640625" customWidth="1"/>
    <col min="2" max="2" width="63.453125" customWidth="1"/>
    <col min="3" max="3" width="64.08984375" style="113" bestFit="1" customWidth="1"/>
    <col min="4" max="4" width="1.81640625" style="23" customWidth="1"/>
    <col min="5" max="5" width="13.81640625" style="108" customWidth="1"/>
    <col min="6" max="8" width="13.81640625" style="83" customWidth="1" outlineLevel="1"/>
    <col min="9" max="9" width="13.36328125" style="83" customWidth="1" outlineLevel="1"/>
    <col min="10" max="14" width="13.81640625" style="83" customWidth="1" outlineLevel="1"/>
    <col min="15" max="17" width="13.81640625" style="108" customWidth="1" outlineLevel="1"/>
    <col min="18" max="18" width="13.81640625" style="108" customWidth="1"/>
    <col min="19" max="30" width="13.81640625" style="108" hidden="1" customWidth="1" outlineLevel="1"/>
    <col min="31" max="31" width="13.81640625" style="108" customWidth="1" collapsed="1"/>
    <col min="32" max="32" width="1.81640625" style="23" customWidth="1"/>
    <col min="33" max="33" width="13.81640625" style="108" customWidth="1"/>
    <col min="34" max="45" width="13.81640625" style="108" hidden="1" customWidth="1" outlineLevel="1"/>
    <col min="46" max="46" width="13.81640625" style="108" customWidth="1" collapsed="1"/>
    <col min="47" max="54" width="13.81640625" style="108" hidden="1" customWidth="1" outlineLevel="1"/>
    <col min="55" max="58" width="13.81640625" style="330" hidden="1" customWidth="1" outlineLevel="1"/>
    <col min="59" max="59" width="13.81640625" style="108" customWidth="1" collapsed="1"/>
    <col min="60" max="60" width="1.81640625" style="23" customWidth="1"/>
    <col min="61" max="63" width="13.81640625" style="82" customWidth="1" outlineLevel="1"/>
    <col min="64" max="75" width="13.81640625" customWidth="1" outlineLevel="1"/>
    <col min="76" max="76" width="14.08984375" style="1" bestFit="1" customWidth="1"/>
    <col min="77" max="77" width="1.81640625" style="23" customWidth="1" outlineLevel="1"/>
    <col min="78" max="92" width="13.81640625" style="5" customWidth="1" outlineLevel="1"/>
    <col min="93" max="93" width="20.81640625" style="118" customWidth="1"/>
    <col min="94" max="94" width="1.81640625" customWidth="1"/>
  </cols>
  <sheetData>
    <row r="1" spans="2:94" x14ac:dyDescent="0.35">
      <c r="B1" s="366" t="s">
        <v>192</v>
      </c>
    </row>
    <row r="2" spans="2:94" s="108" customFormat="1" outlineLevel="1" x14ac:dyDescent="0.35">
      <c r="B2" s="114" t="s">
        <v>102</v>
      </c>
      <c r="C2" s="113"/>
      <c r="D2" s="23"/>
      <c r="AF2" s="23"/>
      <c r="BC2" s="330"/>
      <c r="BD2" s="330"/>
      <c r="BE2" s="330"/>
      <c r="BF2" s="330"/>
      <c r="BH2" s="23"/>
      <c r="BX2" s="107"/>
      <c r="BY2" s="23"/>
      <c r="BZ2" s="5"/>
      <c r="CA2" s="5"/>
      <c r="CB2" s="5"/>
      <c r="CC2" s="5"/>
      <c r="CD2" s="5"/>
      <c r="CE2" s="5"/>
      <c r="CF2" s="5"/>
      <c r="CG2" s="5"/>
      <c r="CH2" s="5"/>
      <c r="CI2" s="5"/>
      <c r="CJ2" s="5"/>
      <c r="CK2" s="5"/>
      <c r="CL2" s="5"/>
      <c r="CM2" s="5"/>
      <c r="CN2" s="5"/>
      <c r="CO2" s="118"/>
    </row>
    <row r="3" spans="2:94" s="108" customFormat="1" ht="72.5" outlineLevel="1" x14ac:dyDescent="0.35">
      <c r="B3" s="239" t="s">
        <v>103</v>
      </c>
      <c r="C3" s="113"/>
      <c r="D3" s="23"/>
      <c r="AF3" s="23"/>
      <c r="BC3" s="330"/>
      <c r="BD3" s="330"/>
      <c r="BE3" s="330"/>
      <c r="BF3" s="330"/>
      <c r="BH3" s="23"/>
      <c r="BX3" s="107"/>
      <c r="BY3" s="23"/>
      <c r="BZ3" s="5"/>
      <c r="CA3" s="5"/>
      <c r="CB3" s="5"/>
      <c r="CC3" s="5"/>
      <c r="CD3" s="5"/>
      <c r="CE3" s="5"/>
      <c r="CF3" s="5"/>
      <c r="CG3" s="5"/>
      <c r="CH3" s="5"/>
      <c r="CI3" s="5"/>
      <c r="CJ3" s="5"/>
      <c r="CK3" s="5"/>
      <c r="CL3" s="5"/>
      <c r="CM3" s="5"/>
      <c r="CN3" s="5"/>
      <c r="CO3" s="118"/>
    </row>
    <row r="4" spans="2:94" s="108" customFormat="1" ht="5" customHeight="1" outlineLevel="1" x14ac:dyDescent="0.35">
      <c r="B4" s="239"/>
      <c r="C4" s="113"/>
      <c r="D4" s="23"/>
      <c r="AF4" s="23"/>
      <c r="BC4" s="330"/>
      <c r="BD4" s="330"/>
      <c r="BE4" s="330"/>
      <c r="BF4" s="330"/>
      <c r="BH4" s="23"/>
      <c r="BX4" s="107"/>
      <c r="BY4" s="23"/>
      <c r="BZ4" s="5"/>
      <c r="CA4" s="5"/>
      <c r="CB4" s="5"/>
      <c r="CC4" s="5"/>
      <c r="CD4" s="5"/>
      <c r="CE4" s="5"/>
      <c r="CF4" s="5"/>
      <c r="CG4" s="5"/>
      <c r="CH4" s="5"/>
      <c r="CI4" s="5"/>
      <c r="CJ4" s="5"/>
      <c r="CK4" s="5"/>
      <c r="CL4" s="5"/>
      <c r="CM4" s="5"/>
      <c r="CN4" s="5"/>
      <c r="CO4" s="118"/>
    </row>
    <row r="5" spans="2:94" outlineLevel="1" x14ac:dyDescent="0.35">
      <c r="B5" s="20" t="s">
        <v>6</v>
      </c>
    </row>
    <row r="6" spans="2:94" outlineLevel="1" x14ac:dyDescent="0.35">
      <c r="B6" s="18" t="s">
        <v>148</v>
      </c>
    </row>
    <row r="7" spans="2:94" s="108" customFormat="1" outlineLevel="1" x14ac:dyDescent="0.35">
      <c r="B7" s="19" t="s">
        <v>18</v>
      </c>
      <c r="D7" s="23"/>
      <c r="AF7" s="23"/>
      <c r="BC7" s="330"/>
      <c r="BD7" s="330"/>
      <c r="BE7" s="330"/>
      <c r="BF7" s="330"/>
      <c r="BH7" s="23"/>
      <c r="BX7" s="107"/>
      <c r="BY7" s="23"/>
      <c r="BZ7" s="5"/>
      <c r="CA7" s="5"/>
      <c r="CB7" s="5"/>
      <c r="CC7" s="5"/>
      <c r="CD7" s="5"/>
      <c r="CE7" s="5"/>
      <c r="CF7" s="5"/>
      <c r="CG7" s="5"/>
      <c r="CH7" s="5"/>
      <c r="CI7" s="5"/>
      <c r="CJ7" s="5"/>
      <c r="CK7" s="5"/>
      <c r="CL7" s="5"/>
      <c r="CM7" s="5"/>
      <c r="CN7" s="5"/>
      <c r="CO7" s="118"/>
    </row>
    <row r="8" spans="2:94" x14ac:dyDescent="0.35">
      <c r="D8" s="128" t="s">
        <v>44</v>
      </c>
      <c r="E8" s="215" t="s">
        <v>69</v>
      </c>
      <c r="F8" s="215"/>
      <c r="G8" s="216"/>
      <c r="H8" s="216"/>
      <c r="I8" s="216"/>
      <c r="J8" s="216"/>
      <c r="K8" s="216"/>
      <c r="L8" s="216"/>
      <c r="M8" s="216"/>
      <c r="N8" s="217"/>
      <c r="O8" s="217"/>
      <c r="P8" s="217"/>
      <c r="Q8" s="218"/>
      <c r="R8" s="218"/>
      <c r="S8" s="219"/>
      <c r="T8" s="216"/>
      <c r="U8" s="216"/>
      <c r="V8" s="216"/>
      <c r="W8" s="216"/>
      <c r="X8" s="216"/>
      <c r="Y8" s="216"/>
      <c r="Z8" s="216"/>
      <c r="AA8" s="217"/>
      <c r="AB8" s="217"/>
      <c r="AC8" s="217"/>
      <c r="AD8" s="218"/>
      <c r="AE8" s="218"/>
      <c r="AF8" s="128" t="s">
        <v>44</v>
      </c>
      <c r="AG8" s="214" t="s">
        <v>72</v>
      </c>
      <c r="AH8" s="215"/>
      <c r="AI8" s="216"/>
      <c r="AJ8" s="216"/>
      <c r="AK8" s="216"/>
      <c r="AL8" s="216"/>
      <c r="AM8" s="216"/>
      <c r="AN8" s="216"/>
      <c r="AO8" s="216"/>
      <c r="AP8" s="217"/>
      <c r="AQ8" s="217"/>
      <c r="AR8" s="217"/>
      <c r="AS8" s="218"/>
      <c r="AT8" s="218"/>
      <c r="AU8" s="219"/>
      <c r="AV8" s="216"/>
      <c r="AW8" s="216"/>
      <c r="AX8" s="216"/>
      <c r="AY8" s="216"/>
      <c r="AZ8" s="216"/>
      <c r="BA8" s="216"/>
      <c r="BB8" s="216"/>
      <c r="BC8" s="335"/>
      <c r="BD8" s="335"/>
      <c r="BE8" s="335"/>
      <c r="BF8" s="331"/>
      <c r="BG8" s="218"/>
      <c r="BH8" s="128" t="s">
        <v>44</v>
      </c>
      <c r="BI8" s="227" t="s">
        <v>74</v>
      </c>
      <c r="BJ8" s="228"/>
      <c r="BK8" s="228"/>
      <c r="BL8" s="228"/>
      <c r="BM8" s="229"/>
      <c r="BN8" s="229"/>
      <c r="BO8" s="229"/>
      <c r="BP8" s="229"/>
      <c r="BQ8" s="229"/>
      <c r="BR8" s="229"/>
      <c r="BS8" s="229"/>
      <c r="BT8" s="229"/>
      <c r="BU8" s="229"/>
      <c r="BV8" s="229"/>
      <c r="BW8" s="229"/>
      <c r="BX8" s="220" t="s">
        <v>74</v>
      </c>
      <c r="BY8" s="230" t="s">
        <v>44</v>
      </c>
      <c r="BZ8" s="163" t="s">
        <v>73</v>
      </c>
      <c r="CA8" s="164"/>
      <c r="CB8" s="164"/>
      <c r="CC8" s="163"/>
      <c r="CD8" s="164"/>
      <c r="CE8" s="164"/>
      <c r="CF8" s="164"/>
      <c r="CG8" s="164"/>
      <c r="CH8" s="164"/>
      <c r="CI8" s="164"/>
      <c r="CJ8" s="164"/>
      <c r="CK8" s="164"/>
      <c r="CL8" s="164"/>
      <c r="CM8" s="164"/>
      <c r="CN8" s="164"/>
      <c r="CO8" s="188" t="s">
        <v>73</v>
      </c>
      <c r="CP8" s="186" t="s">
        <v>44</v>
      </c>
    </row>
    <row r="9" spans="2:94" x14ac:dyDescent="0.35">
      <c r="B9" s="52" t="s">
        <v>134</v>
      </c>
      <c r="C9" s="35" t="s">
        <v>63</v>
      </c>
      <c r="D9" s="111"/>
      <c r="E9" s="129" t="s">
        <v>70</v>
      </c>
      <c r="F9" s="25">
        <v>44562</v>
      </c>
      <c r="G9" s="25">
        <v>44593</v>
      </c>
      <c r="H9" s="25">
        <v>44621</v>
      </c>
      <c r="I9" s="25">
        <v>44652</v>
      </c>
      <c r="J9" s="25">
        <v>44682</v>
      </c>
      <c r="K9" s="25">
        <v>44713</v>
      </c>
      <c r="L9" s="25">
        <v>44743</v>
      </c>
      <c r="M9" s="25">
        <v>44774</v>
      </c>
      <c r="N9" s="25">
        <v>44805</v>
      </c>
      <c r="O9" s="25">
        <v>44835</v>
      </c>
      <c r="P9" s="25">
        <v>44866</v>
      </c>
      <c r="Q9" s="27">
        <v>44896</v>
      </c>
      <c r="R9" s="129" t="s">
        <v>101</v>
      </c>
      <c r="S9" s="25">
        <v>44927</v>
      </c>
      <c r="T9" s="25">
        <v>44958</v>
      </c>
      <c r="U9" s="25">
        <v>44986</v>
      </c>
      <c r="V9" s="25">
        <v>45017</v>
      </c>
      <c r="W9" s="25">
        <v>45047</v>
      </c>
      <c r="X9" s="25">
        <v>45078</v>
      </c>
      <c r="Y9" s="25">
        <v>45108</v>
      </c>
      <c r="Z9" s="25">
        <v>45139</v>
      </c>
      <c r="AA9" s="25">
        <v>45170</v>
      </c>
      <c r="AB9" s="25">
        <v>45200</v>
      </c>
      <c r="AC9" s="25">
        <v>45231</v>
      </c>
      <c r="AD9" s="27">
        <v>45261</v>
      </c>
      <c r="AE9" s="129" t="s">
        <v>71</v>
      </c>
      <c r="AF9" s="69"/>
      <c r="AG9" s="165" t="s">
        <v>70</v>
      </c>
      <c r="AH9" s="160">
        <v>44562</v>
      </c>
      <c r="AI9" s="160">
        <v>44593</v>
      </c>
      <c r="AJ9" s="160">
        <v>44621</v>
      </c>
      <c r="AK9" s="160">
        <v>44652</v>
      </c>
      <c r="AL9" s="160">
        <v>44682</v>
      </c>
      <c r="AM9" s="160">
        <v>44713</v>
      </c>
      <c r="AN9" s="160">
        <v>44743</v>
      </c>
      <c r="AO9" s="160">
        <v>44774</v>
      </c>
      <c r="AP9" s="160">
        <v>44805</v>
      </c>
      <c r="AQ9" s="160">
        <v>44835</v>
      </c>
      <c r="AR9" s="160">
        <v>44866</v>
      </c>
      <c r="AS9" s="161">
        <v>44896</v>
      </c>
      <c r="AT9" s="165" t="s">
        <v>101</v>
      </c>
      <c r="AU9" s="160">
        <v>44927</v>
      </c>
      <c r="AV9" s="160">
        <v>44958</v>
      </c>
      <c r="AW9" s="160">
        <v>44986</v>
      </c>
      <c r="AX9" s="160">
        <v>45017</v>
      </c>
      <c r="AY9" s="160">
        <v>45047</v>
      </c>
      <c r="AZ9" s="160">
        <v>45078</v>
      </c>
      <c r="BA9" s="160">
        <v>45108</v>
      </c>
      <c r="BB9" s="160">
        <v>45139</v>
      </c>
      <c r="BC9" s="160">
        <v>45170</v>
      </c>
      <c r="BD9" s="160">
        <v>45200</v>
      </c>
      <c r="BE9" s="160">
        <v>45231</v>
      </c>
      <c r="BF9" s="161">
        <v>45261</v>
      </c>
      <c r="BG9" s="165" t="s">
        <v>71</v>
      </c>
      <c r="BH9" s="111"/>
      <c r="BI9" s="25">
        <v>44835</v>
      </c>
      <c r="BJ9" s="25">
        <v>44866</v>
      </c>
      <c r="BK9" s="27">
        <v>44896</v>
      </c>
      <c r="BL9" s="25">
        <v>44927</v>
      </c>
      <c r="BM9" s="25">
        <v>44958</v>
      </c>
      <c r="BN9" s="25">
        <v>44986</v>
      </c>
      <c r="BO9" s="25">
        <v>45017</v>
      </c>
      <c r="BP9" s="25">
        <v>45047</v>
      </c>
      <c r="BQ9" s="25">
        <v>45078</v>
      </c>
      <c r="BR9" s="25">
        <v>45108</v>
      </c>
      <c r="BS9" s="25">
        <v>45139</v>
      </c>
      <c r="BT9" s="25">
        <v>45170</v>
      </c>
      <c r="BU9" s="25">
        <v>45200</v>
      </c>
      <c r="BV9" s="25">
        <v>45231</v>
      </c>
      <c r="BW9" s="27">
        <v>45261</v>
      </c>
      <c r="BX9" s="159" t="s">
        <v>71</v>
      </c>
      <c r="BY9" s="111"/>
      <c r="BZ9" s="160">
        <v>44835</v>
      </c>
      <c r="CA9" s="160">
        <v>44866</v>
      </c>
      <c r="CB9" s="161">
        <v>44896</v>
      </c>
      <c r="CC9" s="160">
        <v>44927</v>
      </c>
      <c r="CD9" s="160">
        <v>44958</v>
      </c>
      <c r="CE9" s="160">
        <v>44986</v>
      </c>
      <c r="CF9" s="160">
        <v>45017</v>
      </c>
      <c r="CG9" s="160">
        <v>45047</v>
      </c>
      <c r="CH9" s="160">
        <v>45078</v>
      </c>
      <c r="CI9" s="160">
        <v>45108</v>
      </c>
      <c r="CJ9" s="160">
        <v>45139</v>
      </c>
      <c r="CK9" s="160">
        <v>45170</v>
      </c>
      <c r="CL9" s="160">
        <v>45200</v>
      </c>
      <c r="CM9" s="160">
        <v>45231</v>
      </c>
      <c r="CN9" s="161">
        <v>45261</v>
      </c>
      <c r="CO9" s="187" t="s">
        <v>71</v>
      </c>
    </row>
    <row r="10" spans="2:94" x14ac:dyDescent="0.35">
      <c r="B10" s="1" t="s">
        <v>75</v>
      </c>
      <c r="C10" s="115"/>
      <c r="D10" s="68"/>
      <c r="E10" s="139"/>
      <c r="N10" s="109"/>
      <c r="O10" s="109"/>
      <c r="P10" s="109"/>
      <c r="Q10" s="28"/>
      <c r="R10" s="28"/>
      <c r="AA10" s="109"/>
      <c r="AB10" s="109"/>
      <c r="AC10" s="109"/>
      <c r="AD10" s="28"/>
      <c r="AE10" s="28"/>
      <c r="AF10" s="68"/>
      <c r="AG10" s="139"/>
      <c r="AP10" s="109"/>
      <c r="AQ10" s="109"/>
      <c r="AR10" s="109"/>
      <c r="AS10" s="28"/>
      <c r="AT10" s="28"/>
      <c r="BC10" s="332"/>
      <c r="BD10" s="332"/>
      <c r="BE10" s="332"/>
      <c r="BF10" s="336"/>
      <c r="BG10" s="28"/>
      <c r="BH10" s="68"/>
      <c r="BK10" s="28"/>
      <c r="BW10" s="28"/>
      <c r="BX10" s="37"/>
      <c r="BY10" s="68"/>
      <c r="CB10" s="162"/>
      <c r="CN10" s="162"/>
      <c r="CO10" s="119"/>
    </row>
    <row r="11" spans="2:94" x14ac:dyDescent="0.35">
      <c r="B11" s="32" t="s">
        <v>133</v>
      </c>
      <c r="C11" s="236" t="s">
        <v>190</v>
      </c>
      <c r="D11" s="70"/>
      <c r="E11" s="425">
        <v>400000</v>
      </c>
      <c r="F11" s="413">
        <v>40000</v>
      </c>
      <c r="G11" s="413">
        <v>40000</v>
      </c>
      <c r="H11" s="413">
        <v>70000</v>
      </c>
      <c r="I11" s="413">
        <v>50000</v>
      </c>
      <c r="J11" s="413">
        <v>80000</v>
      </c>
      <c r="K11" s="413">
        <v>80000</v>
      </c>
      <c r="L11" s="413">
        <v>40000</v>
      </c>
      <c r="M11" s="413">
        <v>20000</v>
      </c>
      <c r="N11" s="414">
        <v>30000</v>
      </c>
      <c r="O11" s="414">
        <v>0</v>
      </c>
      <c r="P11" s="414">
        <v>0</v>
      </c>
      <c r="Q11" s="415">
        <v>0</v>
      </c>
      <c r="R11" s="49">
        <f>SUM(F11:Q11)</f>
        <v>450000</v>
      </c>
      <c r="S11" s="110">
        <v>0</v>
      </c>
      <c r="T11" s="110">
        <v>0</v>
      </c>
      <c r="U11" s="110">
        <v>0</v>
      </c>
      <c r="V11" s="110">
        <v>0</v>
      </c>
      <c r="W11" s="110">
        <v>0</v>
      </c>
      <c r="X11" s="110">
        <v>0</v>
      </c>
      <c r="Y11" s="110">
        <v>0</v>
      </c>
      <c r="Z11" s="110">
        <v>0</v>
      </c>
      <c r="AA11" s="110">
        <v>0</v>
      </c>
      <c r="AB11" s="110">
        <v>0</v>
      </c>
      <c r="AC11" s="110">
        <v>0</v>
      </c>
      <c r="AD11" s="49">
        <v>0</v>
      </c>
      <c r="AE11" s="49">
        <f>SUM(S11:AD11)</f>
        <v>0</v>
      </c>
      <c r="AF11" s="70"/>
      <c r="AG11" s="140">
        <f t="shared" ref="AG11:AP15" si="0">IFERROR(E11/E$15,"-")</f>
        <v>0.96853238288022159</v>
      </c>
      <c r="AH11" s="130">
        <f t="shared" si="0"/>
        <v>0.98282513083859557</v>
      </c>
      <c r="AI11" s="130">
        <f t="shared" si="0"/>
        <v>0.97799511002444983</v>
      </c>
      <c r="AJ11" s="130">
        <f t="shared" si="0"/>
        <v>0.99576090358189417</v>
      </c>
      <c r="AK11" s="130">
        <f t="shared" si="0"/>
        <v>0.99011861621022201</v>
      </c>
      <c r="AL11" s="130">
        <f t="shared" si="0"/>
        <v>0.99626400996264008</v>
      </c>
      <c r="AM11" s="130">
        <f t="shared" si="0"/>
        <v>0.99255583126550873</v>
      </c>
      <c r="AN11" s="130">
        <f t="shared" si="0"/>
        <v>0.98775187672856579</v>
      </c>
      <c r="AO11" s="130">
        <f t="shared" si="0"/>
        <v>0.97560975609756095</v>
      </c>
      <c r="AP11" s="136">
        <f t="shared" si="0"/>
        <v>0.99644600923373305</v>
      </c>
      <c r="AQ11" s="136" t="str">
        <f t="shared" ref="AQ11:AZ15" si="1">IFERROR(O11/O$15,"-")</f>
        <v>-</v>
      </c>
      <c r="AR11" s="136" t="str">
        <f t="shared" si="1"/>
        <v>-</v>
      </c>
      <c r="AS11" s="120" t="str">
        <f t="shared" si="1"/>
        <v>-</v>
      </c>
      <c r="AT11" s="131">
        <f t="shared" si="1"/>
        <v>0.99031908080783626</v>
      </c>
      <c r="AU11" s="130" t="str">
        <f t="shared" si="1"/>
        <v>-</v>
      </c>
      <c r="AV11" s="130" t="str">
        <f t="shared" si="1"/>
        <v>-</v>
      </c>
      <c r="AW11" s="130" t="str">
        <f t="shared" si="1"/>
        <v>-</v>
      </c>
      <c r="AX11" s="130" t="str">
        <f t="shared" si="1"/>
        <v>-</v>
      </c>
      <c r="AY11" s="130" t="str">
        <f t="shared" si="1"/>
        <v>-</v>
      </c>
      <c r="AZ11" s="130" t="str">
        <f t="shared" si="1"/>
        <v>-</v>
      </c>
      <c r="BA11" s="130" t="str">
        <f t="shared" ref="BA11:BG15" si="2">IFERROR(Y11/Y$15,"-")</f>
        <v>-</v>
      </c>
      <c r="BB11" s="130" t="str">
        <f t="shared" si="2"/>
        <v>-</v>
      </c>
      <c r="BC11" s="148" t="str">
        <f t="shared" si="2"/>
        <v>-</v>
      </c>
      <c r="BD11" s="148" t="str">
        <f t="shared" si="2"/>
        <v>-</v>
      </c>
      <c r="BE11" s="148" t="str">
        <f t="shared" si="2"/>
        <v>-</v>
      </c>
      <c r="BF11" s="131" t="str">
        <f t="shared" si="2"/>
        <v>-</v>
      </c>
      <c r="BG11" s="131" t="str">
        <f t="shared" si="2"/>
        <v>-</v>
      </c>
      <c r="BH11" s="70"/>
      <c r="BI11" s="36" t="e">
        <f>_xlfn.XLOOKUP("TOTAL SALES - CARD",'Revenue - P&amp;L Input'!$D:$D,'Revenue - P&amp;L Input'!E:E)+'Non-Core Business Profit &amp; Loss'!D11</f>
        <v>#N/A</v>
      </c>
      <c r="BJ11" s="36" t="e">
        <f>_xlfn.XLOOKUP("TOTAL SALES - CARD",'Revenue - P&amp;L Input'!$D:$D,'Revenue - P&amp;L Input'!F:F)+'Non-Core Business Profit &amp; Loss'!E11</f>
        <v>#N/A</v>
      </c>
      <c r="BK11" s="49" t="e">
        <f>_xlfn.XLOOKUP("TOTAL SALES - CARD",'Revenue - P&amp;L Input'!$D:$D,'Revenue - P&amp;L Input'!G:G)+'Non-Core Business Profit &amp; Loss'!F11</f>
        <v>#N/A</v>
      </c>
      <c r="BL11" s="36" t="e">
        <f>_xlfn.XLOOKUP("TOTAL SALES - CARD",'Revenue - P&amp;L Input'!$D:$D,'Revenue - P&amp;L Input'!H:H)+'Non-Core Business Profit &amp; Loss'!G11</f>
        <v>#N/A</v>
      </c>
      <c r="BM11" s="36" t="e">
        <f>_xlfn.XLOOKUP("TOTAL SALES - CARD",'Revenue - P&amp;L Input'!$D:$D,'Revenue - P&amp;L Input'!I:I)+'Non-Core Business Profit &amp; Loss'!H11</f>
        <v>#N/A</v>
      </c>
      <c r="BN11" s="36" t="e">
        <f>_xlfn.XLOOKUP("TOTAL SALES - CARD",'Revenue - P&amp;L Input'!$D:$D,'Revenue - P&amp;L Input'!J:J)+'Non-Core Business Profit &amp; Loss'!I11</f>
        <v>#N/A</v>
      </c>
      <c r="BO11" s="36" t="e">
        <f>_xlfn.XLOOKUP("TOTAL SALES - CARD",'Revenue - P&amp;L Input'!$D:$D,'Revenue - P&amp;L Input'!K:K)+'Non-Core Business Profit &amp; Loss'!J11</f>
        <v>#N/A</v>
      </c>
      <c r="BP11" s="36" t="e">
        <f>_xlfn.XLOOKUP("TOTAL SALES - CARD",'Revenue - P&amp;L Input'!$D:$D,'Revenue - P&amp;L Input'!L:L)+'Non-Core Business Profit &amp; Loss'!K11</f>
        <v>#N/A</v>
      </c>
      <c r="BQ11" s="36" t="e">
        <f>_xlfn.XLOOKUP("TOTAL SALES - CARD",'Revenue - P&amp;L Input'!$D:$D,'Revenue - P&amp;L Input'!M:M)+'Non-Core Business Profit &amp; Loss'!L11</f>
        <v>#N/A</v>
      </c>
      <c r="BR11" s="36" t="e">
        <f>_xlfn.XLOOKUP("TOTAL SALES - CARD",'Revenue - P&amp;L Input'!$D:$D,'Revenue - P&amp;L Input'!N:N)+'Non-Core Business Profit &amp; Loss'!M11</f>
        <v>#N/A</v>
      </c>
      <c r="BS11" s="36" t="e">
        <f>_xlfn.XLOOKUP("TOTAL SALES - CARD",'Revenue - P&amp;L Input'!$D:$D,'Revenue - P&amp;L Input'!O:O)+'Non-Core Business Profit &amp; Loss'!N11</f>
        <v>#N/A</v>
      </c>
      <c r="BT11" s="36" t="e">
        <f>_xlfn.XLOOKUP("TOTAL SALES - CARD",'Revenue - P&amp;L Input'!$D:$D,'Revenue - P&amp;L Input'!P:P)+'Non-Core Business Profit &amp; Loss'!O11</f>
        <v>#N/A</v>
      </c>
      <c r="BU11" s="36" t="e">
        <f>_xlfn.XLOOKUP("TOTAL SALES - CARD",'Revenue - P&amp;L Input'!$D:$D,'Revenue - P&amp;L Input'!Q:Q)+'Non-Core Business Profit &amp; Loss'!P11</f>
        <v>#N/A</v>
      </c>
      <c r="BV11" s="36" t="e">
        <f>_xlfn.XLOOKUP("TOTAL SALES - CARD",'Revenue - P&amp;L Input'!$D:$D,'Revenue - P&amp;L Input'!R:R)+'Non-Core Business Profit &amp; Loss'!Q11</f>
        <v>#N/A</v>
      </c>
      <c r="BW11" s="49" t="e">
        <f>_xlfn.XLOOKUP("TOTAL SALES - CARD",'Revenue - P&amp;L Input'!$D:$D,'Revenue - P&amp;L Input'!S:S)+'Non-Core Business Profit &amp; Loss'!R11</f>
        <v>#N/A</v>
      </c>
      <c r="BX11" s="53" t="e">
        <f>SUM(BL11:BW11)</f>
        <v>#N/A</v>
      </c>
      <c r="BY11" s="70"/>
      <c r="BZ11" s="166">
        <f t="shared" ref="BZ11:CO15" si="3">IFERROR(BI11/BI$15,0)</f>
        <v>0</v>
      </c>
      <c r="CA11" s="166">
        <f t="shared" si="3"/>
        <v>0</v>
      </c>
      <c r="CB11" s="167">
        <f t="shared" si="3"/>
        <v>0</v>
      </c>
      <c r="CC11" s="166">
        <f t="shared" si="3"/>
        <v>0</v>
      </c>
      <c r="CD11" s="166">
        <f t="shared" si="3"/>
        <v>0</v>
      </c>
      <c r="CE11" s="166">
        <f t="shared" si="3"/>
        <v>0</v>
      </c>
      <c r="CF11" s="166">
        <f t="shared" si="3"/>
        <v>0</v>
      </c>
      <c r="CG11" s="166">
        <f t="shared" si="3"/>
        <v>0</v>
      </c>
      <c r="CH11" s="166">
        <f t="shared" si="3"/>
        <v>0</v>
      </c>
      <c r="CI11" s="166">
        <f t="shared" si="3"/>
        <v>0</v>
      </c>
      <c r="CJ11" s="166">
        <f t="shared" si="3"/>
        <v>0</v>
      </c>
      <c r="CK11" s="166">
        <f t="shared" si="3"/>
        <v>0</v>
      </c>
      <c r="CL11" s="166">
        <f t="shared" si="3"/>
        <v>0</v>
      </c>
      <c r="CM11" s="166">
        <f t="shared" si="3"/>
        <v>0</v>
      </c>
      <c r="CN11" s="167">
        <f t="shared" si="3"/>
        <v>0</v>
      </c>
      <c r="CO11" s="168">
        <f t="shared" si="3"/>
        <v>0</v>
      </c>
    </row>
    <row r="12" spans="2:94" x14ac:dyDescent="0.35">
      <c r="B12" s="32" t="s">
        <v>131</v>
      </c>
      <c r="C12" s="224" t="s">
        <v>154</v>
      </c>
      <c r="D12" s="71"/>
      <c r="E12" s="426">
        <v>5000</v>
      </c>
      <c r="F12" s="416">
        <v>200</v>
      </c>
      <c r="G12" s="416">
        <v>800</v>
      </c>
      <c r="H12" s="416">
        <v>100</v>
      </c>
      <c r="I12" s="416">
        <v>300</v>
      </c>
      <c r="J12" s="416">
        <v>200</v>
      </c>
      <c r="K12" s="416">
        <v>300</v>
      </c>
      <c r="L12" s="416">
        <v>200</v>
      </c>
      <c r="M12" s="416">
        <v>300</v>
      </c>
      <c r="N12" s="417">
        <v>10</v>
      </c>
      <c r="O12" s="417">
        <v>0</v>
      </c>
      <c r="P12" s="417">
        <v>0</v>
      </c>
      <c r="Q12" s="418">
        <v>0</v>
      </c>
      <c r="R12" s="31">
        <f>SUM(F12:Q12)</f>
        <v>2410</v>
      </c>
      <c r="S12" s="81">
        <v>0</v>
      </c>
      <c r="T12" s="81">
        <v>0</v>
      </c>
      <c r="U12" s="81">
        <v>0</v>
      </c>
      <c r="V12" s="81">
        <v>0</v>
      </c>
      <c r="W12" s="81">
        <v>0</v>
      </c>
      <c r="X12" s="81">
        <v>0</v>
      </c>
      <c r="Y12" s="81">
        <v>0</v>
      </c>
      <c r="Z12" s="81">
        <v>0</v>
      </c>
      <c r="AA12" s="81">
        <v>0</v>
      </c>
      <c r="AB12" s="81">
        <v>0</v>
      </c>
      <c r="AC12" s="81">
        <v>0</v>
      </c>
      <c r="AD12" s="31">
        <v>0</v>
      </c>
      <c r="AE12" s="31">
        <f>SUM(S12:AD12)</f>
        <v>0</v>
      </c>
      <c r="AF12" s="71"/>
      <c r="AG12" s="140">
        <f t="shared" si="0"/>
        <v>1.2106654786002769E-2</v>
      </c>
      <c r="AH12" s="130">
        <f t="shared" si="0"/>
        <v>4.9141256541929777E-3</v>
      </c>
      <c r="AI12" s="130">
        <f t="shared" si="0"/>
        <v>1.9559902200488997E-2</v>
      </c>
      <c r="AJ12" s="130">
        <f t="shared" si="0"/>
        <v>1.4225155765455631E-3</v>
      </c>
      <c r="AK12" s="130">
        <f t="shared" si="0"/>
        <v>5.9407116972613316E-3</v>
      </c>
      <c r="AL12" s="130">
        <f t="shared" si="0"/>
        <v>2.4906600249066002E-3</v>
      </c>
      <c r="AM12" s="130">
        <f t="shared" si="0"/>
        <v>3.7220843672456576E-3</v>
      </c>
      <c r="AN12" s="130">
        <f t="shared" si="0"/>
        <v>4.9387593836428293E-3</v>
      </c>
      <c r="AO12" s="130">
        <f t="shared" si="0"/>
        <v>1.4634146341463415E-2</v>
      </c>
      <c r="AP12" s="136">
        <f t="shared" si="0"/>
        <v>3.3214866974457766E-4</v>
      </c>
      <c r="AQ12" s="136" t="str">
        <f t="shared" si="1"/>
        <v>-</v>
      </c>
      <c r="AR12" s="136" t="str">
        <f t="shared" si="1"/>
        <v>-</v>
      </c>
      <c r="AS12" s="120" t="str">
        <f t="shared" si="1"/>
        <v>-</v>
      </c>
      <c r="AT12" s="131">
        <f t="shared" si="1"/>
        <v>5.3037088549930788E-3</v>
      </c>
      <c r="AU12" s="130" t="str">
        <f t="shared" si="1"/>
        <v>-</v>
      </c>
      <c r="AV12" s="130" t="str">
        <f t="shared" si="1"/>
        <v>-</v>
      </c>
      <c r="AW12" s="130" t="str">
        <f t="shared" si="1"/>
        <v>-</v>
      </c>
      <c r="AX12" s="130" t="str">
        <f t="shared" si="1"/>
        <v>-</v>
      </c>
      <c r="AY12" s="130" t="str">
        <f t="shared" si="1"/>
        <v>-</v>
      </c>
      <c r="AZ12" s="130" t="str">
        <f t="shared" si="1"/>
        <v>-</v>
      </c>
      <c r="BA12" s="130" t="str">
        <f t="shared" si="2"/>
        <v>-</v>
      </c>
      <c r="BB12" s="130" t="str">
        <f t="shared" si="2"/>
        <v>-</v>
      </c>
      <c r="BC12" s="148" t="str">
        <f t="shared" si="2"/>
        <v>-</v>
      </c>
      <c r="BD12" s="148" t="str">
        <f t="shared" si="2"/>
        <v>-</v>
      </c>
      <c r="BE12" s="148" t="str">
        <f t="shared" si="2"/>
        <v>-</v>
      </c>
      <c r="BF12" s="131" t="str">
        <f t="shared" si="2"/>
        <v>-</v>
      </c>
      <c r="BG12" s="131" t="str">
        <f t="shared" si="2"/>
        <v>-</v>
      </c>
      <c r="BH12" s="71"/>
      <c r="BI12" s="123">
        <v>0</v>
      </c>
      <c r="BJ12" s="123">
        <v>0</v>
      </c>
      <c r="BK12" s="124">
        <v>0</v>
      </c>
      <c r="BL12" s="123">
        <v>0</v>
      </c>
      <c r="BM12" s="123">
        <v>0</v>
      </c>
      <c r="BN12" s="123">
        <v>0</v>
      </c>
      <c r="BO12" s="123">
        <v>0</v>
      </c>
      <c r="BP12" s="123">
        <v>0</v>
      </c>
      <c r="BQ12" s="123">
        <v>0</v>
      </c>
      <c r="BR12" s="123">
        <v>0</v>
      </c>
      <c r="BS12" s="123">
        <v>0</v>
      </c>
      <c r="BT12" s="123">
        <v>0</v>
      </c>
      <c r="BU12" s="123">
        <v>0</v>
      </c>
      <c r="BV12" s="123">
        <v>0</v>
      </c>
      <c r="BW12" s="124">
        <v>0</v>
      </c>
      <c r="BX12" s="40">
        <f>SUM(BL12:BW12)</f>
        <v>0</v>
      </c>
      <c r="BY12" s="71"/>
      <c r="BZ12" s="166">
        <f t="shared" si="3"/>
        <v>0</v>
      </c>
      <c r="CA12" s="166">
        <f t="shared" si="3"/>
        <v>0</v>
      </c>
      <c r="CB12" s="167">
        <f t="shared" si="3"/>
        <v>0</v>
      </c>
      <c r="CC12" s="166">
        <f t="shared" si="3"/>
        <v>0</v>
      </c>
      <c r="CD12" s="166">
        <f t="shared" si="3"/>
        <v>0</v>
      </c>
      <c r="CE12" s="166">
        <f t="shared" si="3"/>
        <v>0</v>
      </c>
      <c r="CF12" s="166">
        <f t="shared" si="3"/>
        <v>0</v>
      </c>
      <c r="CG12" s="166">
        <f t="shared" si="3"/>
        <v>0</v>
      </c>
      <c r="CH12" s="166">
        <f t="shared" si="3"/>
        <v>0</v>
      </c>
      <c r="CI12" s="166">
        <f t="shared" si="3"/>
        <v>0</v>
      </c>
      <c r="CJ12" s="166">
        <f t="shared" si="3"/>
        <v>0</v>
      </c>
      <c r="CK12" s="166">
        <f t="shared" si="3"/>
        <v>0</v>
      </c>
      <c r="CL12" s="166">
        <f t="shared" si="3"/>
        <v>0</v>
      </c>
      <c r="CM12" s="166">
        <f t="shared" si="3"/>
        <v>0</v>
      </c>
      <c r="CN12" s="167">
        <f t="shared" si="3"/>
        <v>0</v>
      </c>
      <c r="CO12" s="168">
        <f t="shared" si="3"/>
        <v>0</v>
      </c>
    </row>
    <row r="13" spans="2:94" x14ac:dyDescent="0.35">
      <c r="B13" s="32" t="s">
        <v>132</v>
      </c>
      <c r="C13" s="237" t="s">
        <v>152</v>
      </c>
      <c r="D13" s="71"/>
      <c r="E13" s="426">
        <v>8000</v>
      </c>
      <c r="F13" s="416">
        <v>500</v>
      </c>
      <c r="G13" s="416">
        <v>100</v>
      </c>
      <c r="H13" s="416">
        <v>200</v>
      </c>
      <c r="I13" s="416">
        <v>200</v>
      </c>
      <c r="J13" s="416">
        <v>100</v>
      </c>
      <c r="K13" s="416">
        <v>300</v>
      </c>
      <c r="L13" s="416">
        <v>300</v>
      </c>
      <c r="M13" s="416">
        <v>200</v>
      </c>
      <c r="N13" s="417">
        <v>100</v>
      </c>
      <c r="O13" s="417">
        <v>0</v>
      </c>
      <c r="P13" s="417">
        <v>0</v>
      </c>
      <c r="Q13" s="418">
        <v>0</v>
      </c>
      <c r="R13" s="31">
        <f>SUM(F13:Q13)</f>
        <v>2000</v>
      </c>
      <c r="S13" s="81">
        <v>0</v>
      </c>
      <c r="T13" s="81">
        <v>0</v>
      </c>
      <c r="U13" s="81">
        <v>0</v>
      </c>
      <c r="V13" s="81">
        <v>0</v>
      </c>
      <c r="W13" s="81">
        <v>0</v>
      </c>
      <c r="X13" s="81">
        <v>0</v>
      </c>
      <c r="Y13" s="81">
        <v>0</v>
      </c>
      <c r="Z13" s="81">
        <v>0</v>
      </c>
      <c r="AA13" s="81">
        <v>0</v>
      </c>
      <c r="AB13" s="81">
        <v>0</v>
      </c>
      <c r="AC13" s="81">
        <v>0</v>
      </c>
      <c r="AD13" s="31">
        <v>0</v>
      </c>
      <c r="AE13" s="31">
        <f>SUM(S13:AD13)</f>
        <v>0</v>
      </c>
      <c r="AF13" s="71"/>
      <c r="AG13" s="140">
        <f t="shared" si="0"/>
        <v>1.937064765760443E-2</v>
      </c>
      <c r="AH13" s="130">
        <f t="shared" si="0"/>
        <v>1.2285314135482445E-2</v>
      </c>
      <c r="AI13" s="130">
        <f t="shared" si="0"/>
        <v>2.4449877750611247E-3</v>
      </c>
      <c r="AJ13" s="130">
        <f t="shared" si="0"/>
        <v>2.8450311530911262E-3</v>
      </c>
      <c r="AK13" s="130">
        <f t="shared" si="0"/>
        <v>3.9604744648408883E-3</v>
      </c>
      <c r="AL13" s="130">
        <f t="shared" si="0"/>
        <v>1.2453300124533001E-3</v>
      </c>
      <c r="AM13" s="130">
        <f t="shared" si="0"/>
        <v>3.7220843672456576E-3</v>
      </c>
      <c r="AN13" s="130">
        <f t="shared" si="0"/>
        <v>7.4081390754642436E-3</v>
      </c>
      <c r="AO13" s="130">
        <f t="shared" si="0"/>
        <v>9.7560975609756097E-3</v>
      </c>
      <c r="AP13" s="136">
        <f t="shared" si="0"/>
        <v>3.3214866974457767E-3</v>
      </c>
      <c r="AQ13" s="136" t="str">
        <f t="shared" si="1"/>
        <v>-</v>
      </c>
      <c r="AR13" s="136" t="str">
        <f t="shared" si="1"/>
        <v>-</v>
      </c>
      <c r="AS13" s="120" t="str">
        <f t="shared" si="1"/>
        <v>-</v>
      </c>
      <c r="AT13" s="131">
        <f t="shared" si="1"/>
        <v>4.401418136923717E-3</v>
      </c>
      <c r="AU13" s="130" t="str">
        <f t="shared" si="1"/>
        <v>-</v>
      </c>
      <c r="AV13" s="130" t="str">
        <f t="shared" si="1"/>
        <v>-</v>
      </c>
      <c r="AW13" s="130" t="str">
        <f t="shared" si="1"/>
        <v>-</v>
      </c>
      <c r="AX13" s="130" t="str">
        <f t="shared" si="1"/>
        <v>-</v>
      </c>
      <c r="AY13" s="130" t="str">
        <f t="shared" si="1"/>
        <v>-</v>
      </c>
      <c r="AZ13" s="130" t="str">
        <f t="shared" si="1"/>
        <v>-</v>
      </c>
      <c r="BA13" s="130" t="str">
        <f t="shared" si="2"/>
        <v>-</v>
      </c>
      <c r="BB13" s="130" t="str">
        <f t="shared" si="2"/>
        <v>-</v>
      </c>
      <c r="BC13" s="148" t="str">
        <f t="shared" si="2"/>
        <v>-</v>
      </c>
      <c r="BD13" s="148" t="str">
        <f t="shared" si="2"/>
        <v>-</v>
      </c>
      <c r="BE13" s="148" t="str">
        <f t="shared" si="2"/>
        <v>-</v>
      </c>
      <c r="BF13" s="131" t="str">
        <f t="shared" si="2"/>
        <v>-</v>
      </c>
      <c r="BG13" s="131" t="str">
        <f t="shared" si="2"/>
        <v>-</v>
      </c>
      <c r="BH13" s="71"/>
      <c r="BI13" s="29" t="e">
        <f>AVERAGE($AL13:$AO13)*BI$11</f>
        <v>#N/A</v>
      </c>
      <c r="BJ13" s="29" t="e">
        <f t="shared" ref="BJ13:BW14" si="4">AVERAGE($AL13:$AO13)*BJ$11</f>
        <v>#N/A</v>
      </c>
      <c r="BK13" s="31" t="e">
        <f t="shared" si="4"/>
        <v>#N/A</v>
      </c>
      <c r="BL13" s="29" t="e">
        <f t="shared" si="4"/>
        <v>#N/A</v>
      </c>
      <c r="BM13" s="29" t="e">
        <f t="shared" si="4"/>
        <v>#N/A</v>
      </c>
      <c r="BN13" s="29" t="e">
        <f t="shared" si="4"/>
        <v>#N/A</v>
      </c>
      <c r="BO13" s="29" t="e">
        <f t="shared" si="4"/>
        <v>#N/A</v>
      </c>
      <c r="BP13" s="29" t="e">
        <f t="shared" si="4"/>
        <v>#N/A</v>
      </c>
      <c r="BQ13" s="29" t="e">
        <f t="shared" si="4"/>
        <v>#N/A</v>
      </c>
      <c r="BR13" s="29" t="e">
        <f t="shared" si="4"/>
        <v>#N/A</v>
      </c>
      <c r="BS13" s="29" t="e">
        <f t="shared" si="4"/>
        <v>#N/A</v>
      </c>
      <c r="BT13" s="29" t="e">
        <f t="shared" si="4"/>
        <v>#N/A</v>
      </c>
      <c r="BU13" s="29" t="e">
        <f t="shared" si="4"/>
        <v>#N/A</v>
      </c>
      <c r="BV13" s="29" t="e">
        <f t="shared" si="4"/>
        <v>#N/A</v>
      </c>
      <c r="BW13" s="31" t="e">
        <f t="shared" si="4"/>
        <v>#N/A</v>
      </c>
      <c r="BX13" s="40" t="e">
        <f>SUM(BL13:BW13)</f>
        <v>#N/A</v>
      </c>
      <c r="BY13" s="71"/>
      <c r="BZ13" s="166">
        <f t="shared" si="3"/>
        <v>0</v>
      </c>
      <c r="CA13" s="166">
        <f t="shared" si="3"/>
        <v>0</v>
      </c>
      <c r="CB13" s="167">
        <f t="shared" si="3"/>
        <v>0</v>
      </c>
      <c r="CC13" s="166">
        <f t="shared" si="3"/>
        <v>0</v>
      </c>
      <c r="CD13" s="166">
        <f t="shared" si="3"/>
        <v>0</v>
      </c>
      <c r="CE13" s="166">
        <f t="shared" si="3"/>
        <v>0</v>
      </c>
      <c r="CF13" s="166">
        <f t="shared" si="3"/>
        <v>0</v>
      </c>
      <c r="CG13" s="166">
        <f t="shared" si="3"/>
        <v>0</v>
      </c>
      <c r="CH13" s="166">
        <f t="shared" si="3"/>
        <v>0</v>
      </c>
      <c r="CI13" s="166">
        <f t="shared" si="3"/>
        <v>0</v>
      </c>
      <c r="CJ13" s="166">
        <f t="shared" si="3"/>
        <v>0</v>
      </c>
      <c r="CK13" s="166">
        <f t="shared" si="3"/>
        <v>0</v>
      </c>
      <c r="CL13" s="166">
        <f t="shared" si="3"/>
        <v>0</v>
      </c>
      <c r="CM13" s="166">
        <f t="shared" si="3"/>
        <v>0</v>
      </c>
      <c r="CN13" s="167">
        <f t="shared" si="3"/>
        <v>0</v>
      </c>
      <c r="CO13" s="168">
        <f t="shared" si="3"/>
        <v>0</v>
      </c>
    </row>
    <row r="14" spans="2:94" x14ac:dyDescent="0.35">
      <c r="B14" s="33" t="s">
        <v>21</v>
      </c>
      <c r="C14" s="238" t="s">
        <v>153</v>
      </c>
      <c r="D14" s="65"/>
      <c r="E14" s="427">
        <v>-4</v>
      </c>
      <c r="F14" s="419">
        <v>-1</v>
      </c>
      <c r="G14" s="419">
        <v>0</v>
      </c>
      <c r="H14" s="419">
        <v>-2</v>
      </c>
      <c r="I14" s="419">
        <v>-1</v>
      </c>
      <c r="J14" s="419">
        <v>0</v>
      </c>
      <c r="K14" s="419">
        <v>0</v>
      </c>
      <c r="L14" s="419">
        <v>-4</v>
      </c>
      <c r="M14" s="419">
        <v>0</v>
      </c>
      <c r="N14" s="419">
        <v>-3</v>
      </c>
      <c r="O14" s="419">
        <v>0</v>
      </c>
      <c r="P14" s="419">
        <v>0</v>
      </c>
      <c r="Q14" s="420">
        <v>0</v>
      </c>
      <c r="R14" s="43">
        <f>SUM(F14:Q14)</f>
        <v>-11</v>
      </c>
      <c r="S14" s="30">
        <v>0</v>
      </c>
      <c r="T14" s="30">
        <v>0</v>
      </c>
      <c r="U14" s="30">
        <v>0</v>
      </c>
      <c r="V14" s="30">
        <v>0</v>
      </c>
      <c r="W14" s="30">
        <v>0</v>
      </c>
      <c r="X14" s="30">
        <v>0</v>
      </c>
      <c r="Y14" s="30">
        <v>0</v>
      </c>
      <c r="Z14" s="30">
        <v>0</v>
      </c>
      <c r="AA14" s="30">
        <v>0</v>
      </c>
      <c r="AB14" s="30">
        <v>0</v>
      </c>
      <c r="AC14" s="30">
        <v>0</v>
      </c>
      <c r="AD14" s="43">
        <v>0</v>
      </c>
      <c r="AE14" s="43">
        <f>SUM(S14:AD14)</f>
        <v>0</v>
      </c>
      <c r="AF14" s="65"/>
      <c r="AG14" s="141">
        <f t="shared" si="0"/>
        <v>-9.6853238288022163E-6</v>
      </c>
      <c r="AH14" s="132">
        <f t="shared" si="0"/>
        <v>-2.4570628270964889E-5</v>
      </c>
      <c r="AI14" s="132">
        <f t="shared" si="0"/>
        <v>0</v>
      </c>
      <c r="AJ14" s="132">
        <f t="shared" si="0"/>
        <v>-2.8450311530911264E-5</v>
      </c>
      <c r="AK14" s="132">
        <f t="shared" si="0"/>
        <v>-1.9802372324204441E-5</v>
      </c>
      <c r="AL14" s="132">
        <f t="shared" si="0"/>
        <v>0</v>
      </c>
      <c r="AM14" s="132">
        <f t="shared" si="0"/>
        <v>0</v>
      </c>
      <c r="AN14" s="132">
        <f t="shared" si="0"/>
        <v>-9.8775187672856573E-5</v>
      </c>
      <c r="AO14" s="132">
        <f t="shared" si="0"/>
        <v>0</v>
      </c>
      <c r="AP14" s="137">
        <f t="shared" si="0"/>
        <v>-9.9644600923373301E-5</v>
      </c>
      <c r="AQ14" s="137" t="str">
        <f t="shared" si="1"/>
        <v>-</v>
      </c>
      <c r="AR14" s="137" t="str">
        <f t="shared" si="1"/>
        <v>-</v>
      </c>
      <c r="AS14" s="121" t="str">
        <f t="shared" si="1"/>
        <v>-</v>
      </c>
      <c r="AT14" s="133">
        <f t="shared" si="1"/>
        <v>-2.4207799753080442E-5</v>
      </c>
      <c r="AU14" s="132" t="str">
        <f t="shared" si="1"/>
        <v>-</v>
      </c>
      <c r="AV14" s="132" t="str">
        <f t="shared" si="1"/>
        <v>-</v>
      </c>
      <c r="AW14" s="132" t="str">
        <f t="shared" si="1"/>
        <v>-</v>
      </c>
      <c r="AX14" s="132" t="str">
        <f t="shared" si="1"/>
        <v>-</v>
      </c>
      <c r="AY14" s="132" t="str">
        <f t="shared" si="1"/>
        <v>-</v>
      </c>
      <c r="AZ14" s="132" t="str">
        <f t="shared" si="1"/>
        <v>-</v>
      </c>
      <c r="BA14" s="132" t="str">
        <f t="shared" si="2"/>
        <v>-</v>
      </c>
      <c r="BB14" s="132" t="str">
        <f t="shared" si="2"/>
        <v>-</v>
      </c>
      <c r="BC14" s="132" t="str">
        <f t="shared" si="2"/>
        <v>-</v>
      </c>
      <c r="BD14" s="132" t="str">
        <f t="shared" si="2"/>
        <v>-</v>
      </c>
      <c r="BE14" s="132" t="str">
        <f t="shared" si="2"/>
        <v>-</v>
      </c>
      <c r="BF14" s="133" t="str">
        <f t="shared" si="2"/>
        <v>-</v>
      </c>
      <c r="BG14" s="133" t="str">
        <f t="shared" si="2"/>
        <v>-</v>
      </c>
      <c r="BH14" s="65"/>
      <c r="BI14" s="30" t="e">
        <f>AVERAGE($AL14:$AO14)*BI$11</f>
        <v>#N/A</v>
      </c>
      <c r="BJ14" s="30" t="e">
        <f t="shared" si="4"/>
        <v>#N/A</v>
      </c>
      <c r="BK14" s="43" t="e">
        <f t="shared" si="4"/>
        <v>#N/A</v>
      </c>
      <c r="BL14" s="30" t="e">
        <f t="shared" si="4"/>
        <v>#N/A</v>
      </c>
      <c r="BM14" s="30" t="e">
        <f t="shared" si="4"/>
        <v>#N/A</v>
      </c>
      <c r="BN14" s="30" t="e">
        <f t="shared" si="4"/>
        <v>#N/A</v>
      </c>
      <c r="BO14" s="30" t="e">
        <f t="shared" si="4"/>
        <v>#N/A</v>
      </c>
      <c r="BP14" s="30" t="e">
        <f t="shared" si="4"/>
        <v>#N/A</v>
      </c>
      <c r="BQ14" s="30" t="e">
        <f t="shared" si="4"/>
        <v>#N/A</v>
      </c>
      <c r="BR14" s="30" t="e">
        <f t="shared" si="4"/>
        <v>#N/A</v>
      </c>
      <c r="BS14" s="30" t="e">
        <f t="shared" si="4"/>
        <v>#N/A</v>
      </c>
      <c r="BT14" s="30" t="e">
        <f t="shared" si="4"/>
        <v>#N/A</v>
      </c>
      <c r="BU14" s="30" t="e">
        <f t="shared" si="4"/>
        <v>#N/A</v>
      </c>
      <c r="BV14" s="30" t="e">
        <f t="shared" si="4"/>
        <v>#N/A</v>
      </c>
      <c r="BW14" s="43" t="e">
        <f t="shared" si="4"/>
        <v>#N/A</v>
      </c>
      <c r="BX14" s="41" t="e">
        <f>SUM(BL14:BW14)</f>
        <v>#N/A</v>
      </c>
      <c r="BY14" s="65"/>
      <c r="BZ14" s="169">
        <f t="shared" si="3"/>
        <v>0</v>
      </c>
      <c r="CA14" s="169">
        <f t="shared" si="3"/>
        <v>0</v>
      </c>
      <c r="CB14" s="170">
        <f t="shared" si="3"/>
        <v>0</v>
      </c>
      <c r="CC14" s="169">
        <f t="shared" si="3"/>
        <v>0</v>
      </c>
      <c r="CD14" s="169">
        <f t="shared" si="3"/>
        <v>0</v>
      </c>
      <c r="CE14" s="169">
        <f t="shared" si="3"/>
        <v>0</v>
      </c>
      <c r="CF14" s="169">
        <f t="shared" si="3"/>
        <v>0</v>
      </c>
      <c r="CG14" s="169">
        <f t="shared" si="3"/>
        <v>0</v>
      </c>
      <c r="CH14" s="169">
        <f t="shared" si="3"/>
        <v>0</v>
      </c>
      <c r="CI14" s="169">
        <f t="shared" si="3"/>
        <v>0</v>
      </c>
      <c r="CJ14" s="169">
        <f t="shared" si="3"/>
        <v>0</v>
      </c>
      <c r="CK14" s="169">
        <f t="shared" si="3"/>
        <v>0</v>
      </c>
      <c r="CL14" s="169">
        <f t="shared" si="3"/>
        <v>0</v>
      </c>
      <c r="CM14" s="169">
        <f t="shared" si="3"/>
        <v>0</v>
      </c>
      <c r="CN14" s="170">
        <f t="shared" si="3"/>
        <v>0</v>
      </c>
      <c r="CO14" s="171">
        <f t="shared" si="3"/>
        <v>0</v>
      </c>
    </row>
    <row r="15" spans="2:94" x14ac:dyDescent="0.35">
      <c r="B15" s="34" t="s">
        <v>151</v>
      </c>
      <c r="C15" s="115"/>
      <c r="D15" s="72"/>
      <c r="E15" s="439">
        <f t="shared" ref="E15:AE15" si="5">SUM(E11:E14)</f>
        <v>412996</v>
      </c>
      <c r="F15" s="440">
        <f t="shared" si="5"/>
        <v>40699</v>
      </c>
      <c r="G15" s="440">
        <f t="shared" si="5"/>
        <v>40900</v>
      </c>
      <c r="H15" s="440">
        <f t="shared" si="5"/>
        <v>70298</v>
      </c>
      <c r="I15" s="440">
        <f t="shared" si="5"/>
        <v>50499</v>
      </c>
      <c r="J15" s="440">
        <f t="shared" si="5"/>
        <v>80300</v>
      </c>
      <c r="K15" s="440">
        <f t="shared" si="5"/>
        <v>80600</v>
      </c>
      <c r="L15" s="440">
        <f t="shared" si="5"/>
        <v>40496</v>
      </c>
      <c r="M15" s="440">
        <f t="shared" si="5"/>
        <v>20500</v>
      </c>
      <c r="N15" s="441">
        <f t="shared" si="5"/>
        <v>30107</v>
      </c>
      <c r="O15" s="441">
        <f t="shared" si="5"/>
        <v>0</v>
      </c>
      <c r="P15" s="441">
        <f t="shared" si="5"/>
        <v>0</v>
      </c>
      <c r="Q15" s="442">
        <f t="shared" si="5"/>
        <v>0</v>
      </c>
      <c r="R15" s="442">
        <f t="shared" si="5"/>
        <v>454399</v>
      </c>
      <c r="S15" s="441">
        <f t="shared" si="5"/>
        <v>0</v>
      </c>
      <c r="T15" s="441">
        <f t="shared" si="5"/>
        <v>0</v>
      </c>
      <c r="U15" s="441">
        <f t="shared" si="5"/>
        <v>0</v>
      </c>
      <c r="V15" s="441">
        <f t="shared" si="5"/>
        <v>0</v>
      </c>
      <c r="W15" s="441">
        <f t="shared" si="5"/>
        <v>0</v>
      </c>
      <c r="X15" s="441">
        <f t="shared" si="5"/>
        <v>0</v>
      </c>
      <c r="Y15" s="441">
        <f t="shared" si="5"/>
        <v>0</v>
      </c>
      <c r="Z15" s="441">
        <f t="shared" si="5"/>
        <v>0</v>
      </c>
      <c r="AA15" s="441">
        <f t="shared" si="5"/>
        <v>0</v>
      </c>
      <c r="AB15" s="441">
        <f t="shared" si="5"/>
        <v>0</v>
      </c>
      <c r="AC15" s="441">
        <f t="shared" si="5"/>
        <v>0</v>
      </c>
      <c r="AD15" s="442">
        <f t="shared" si="5"/>
        <v>0</v>
      </c>
      <c r="AE15" s="442">
        <f t="shared" si="5"/>
        <v>0</v>
      </c>
      <c r="AF15" s="72"/>
      <c r="AG15" s="143">
        <f t="shared" si="0"/>
        <v>1</v>
      </c>
      <c r="AH15" s="144">
        <f t="shared" si="0"/>
        <v>1</v>
      </c>
      <c r="AI15" s="144">
        <f t="shared" si="0"/>
        <v>1</v>
      </c>
      <c r="AJ15" s="144">
        <f t="shared" si="0"/>
        <v>1</v>
      </c>
      <c r="AK15" s="144">
        <f t="shared" si="0"/>
        <v>1</v>
      </c>
      <c r="AL15" s="144">
        <f t="shared" si="0"/>
        <v>1</v>
      </c>
      <c r="AM15" s="144">
        <f t="shared" si="0"/>
        <v>1</v>
      </c>
      <c r="AN15" s="144">
        <f t="shared" si="0"/>
        <v>1</v>
      </c>
      <c r="AO15" s="144">
        <f t="shared" si="0"/>
        <v>1</v>
      </c>
      <c r="AP15" s="145">
        <f t="shared" si="0"/>
        <v>1</v>
      </c>
      <c r="AQ15" s="145" t="str">
        <f t="shared" si="1"/>
        <v>-</v>
      </c>
      <c r="AR15" s="145" t="str">
        <f t="shared" si="1"/>
        <v>-</v>
      </c>
      <c r="AS15" s="146" t="str">
        <f t="shared" si="1"/>
        <v>-</v>
      </c>
      <c r="AT15" s="147">
        <f t="shared" si="1"/>
        <v>1</v>
      </c>
      <c r="AU15" s="144" t="str">
        <f t="shared" si="1"/>
        <v>-</v>
      </c>
      <c r="AV15" s="144" t="str">
        <f t="shared" si="1"/>
        <v>-</v>
      </c>
      <c r="AW15" s="144" t="str">
        <f t="shared" si="1"/>
        <v>-</v>
      </c>
      <c r="AX15" s="144" t="str">
        <f t="shared" si="1"/>
        <v>-</v>
      </c>
      <c r="AY15" s="144" t="str">
        <f t="shared" si="1"/>
        <v>-</v>
      </c>
      <c r="AZ15" s="144" t="str">
        <f t="shared" si="1"/>
        <v>-</v>
      </c>
      <c r="BA15" s="144" t="str">
        <f t="shared" si="2"/>
        <v>-</v>
      </c>
      <c r="BB15" s="144" t="str">
        <f t="shared" si="2"/>
        <v>-</v>
      </c>
      <c r="BC15" s="333" t="str">
        <f t="shared" si="2"/>
        <v>-</v>
      </c>
      <c r="BD15" s="333" t="str">
        <f t="shared" si="2"/>
        <v>-</v>
      </c>
      <c r="BE15" s="333" t="str">
        <f t="shared" si="2"/>
        <v>-</v>
      </c>
      <c r="BF15" s="147" t="str">
        <f t="shared" si="2"/>
        <v>-</v>
      </c>
      <c r="BG15" s="147" t="str">
        <f t="shared" si="2"/>
        <v>-</v>
      </c>
      <c r="BH15" s="72"/>
      <c r="BI15" s="38" t="e">
        <f t="shared" ref="BI15:BX15" si="6">SUM(BI11:BI14)</f>
        <v>#N/A</v>
      </c>
      <c r="BJ15" s="38" t="e">
        <f t="shared" si="6"/>
        <v>#N/A</v>
      </c>
      <c r="BK15" s="42" t="e">
        <f t="shared" si="6"/>
        <v>#N/A</v>
      </c>
      <c r="BL15" s="38" t="e">
        <f t="shared" si="6"/>
        <v>#N/A</v>
      </c>
      <c r="BM15" s="38" t="e">
        <f t="shared" si="6"/>
        <v>#N/A</v>
      </c>
      <c r="BN15" s="38" t="e">
        <f t="shared" si="6"/>
        <v>#N/A</v>
      </c>
      <c r="BO15" s="38" t="e">
        <f t="shared" si="6"/>
        <v>#N/A</v>
      </c>
      <c r="BP15" s="38" t="e">
        <f t="shared" si="6"/>
        <v>#N/A</v>
      </c>
      <c r="BQ15" s="38" t="e">
        <f t="shared" si="6"/>
        <v>#N/A</v>
      </c>
      <c r="BR15" s="38" t="e">
        <f t="shared" si="6"/>
        <v>#N/A</v>
      </c>
      <c r="BS15" s="38" t="e">
        <f t="shared" si="6"/>
        <v>#N/A</v>
      </c>
      <c r="BT15" s="38" t="e">
        <f t="shared" si="6"/>
        <v>#N/A</v>
      </c>
      <c r="BU15" s="38" t="e">
        <f t="shared" si="6"/>
        <v>#N/A</v>
      </c>
      <c r="BV15" s="38" t="e">
        <f t="shared" si="6"/>
        <v>#N/A</v>
      </c>
      <c r="BW15" s="42" t="e">
        <f t="shared" si="6"/>
        <v>#N/A</v>
      </c>
      <c r="BX15" s="40" t="e">
        <f t="shared" si="6"/>
        <v>#N/A</v>
      </c>
      <c r="BY15" s="72"/>
      <c r="BZ15" s="172">
        <f t="shared" si="3"/>
        <v>0</v>
      </c>
      <c r="CA15" s="172">
        <f t="shared" si="3"/>
        <v>0</v>
      </c>
      <c r="CB15" s="173">
        <f t="shared" si="3"/>
        <v>0</v>
      </c>
      <c r="CC15" s="172">
        <f t="shared" si="3"/>
        <v>0</v>
      </c>
      <c r="CD15" s="172">
        <f t="shared" si="3"/>
        <v>0</v>
      </c>
      <c r="CE15" s="172">
        <f t="shared" si="3"/>
        <v>0</v>
      </c>
      <c r="CF15" s="172">
        <f t="shared" si="3"/>
        <v>0</v>
      </c>
      <c r="CG15" s="172">
        <f t="shared" si="3"/>
        <v>0</v>
      </c>
      <c r="CH15" s="172">
        <f t="shared" si="3"/>
        <v>0</v>
      </c>
      <c r="CI15" s="172">
        <f t="shared" si="3"/>
        <v>0</v>
      </c>
      <c r="CJ15" s="172">
        <f t="shared" si="3"/>
        <v>0</v>
      </c>
      <c r="CK15" s="172">
        <f t="shared" si="3"/>
        <v>0</v>
      </c>
      <c r="CL15" s="172">
        <f t="shared" si="3"/>
        <v>0</v>
      </c>
      <c r="CM15" s="172">
        <f t="shared" si="3"/>
        <v>0</v>
      </c>
      <c r="CN15" s="173">
        <f t="shared" si="3"/>
        <v>0</v>
      </c>
      <c r="CO15" s="168">
        <f t="shared" si="3"/>
        <v>0</v>
      </c>
    </row>
    <row r="16" spans="2:94" x14ac:dyDescent="0.35">
      <c r="D16" s="68"/>
      <c r="E16" s="428"/>
      <c r="F16" s="240"/>
      <c r="G16" s="240"/>
      <c r="H16" s="240"/>
      <c r="I16" s="240"/>
      <c r="J16" s="240"/>
      <c r="K16" s="240"/>
      <c r="L16" s="240"/>
      <c r="M16" s="240"/>
      <c r="N16" s="421"/>
      <c r="O16" s="421"/>
      <c r="P16" s="421"/>
      <c r="Q16" s="422"/>
      <c r="R16" s="28"/>
      <c r="S16" s="109"/>
      <c r="T16" s="109"/>
      <c r="U16" s="109"/>
      <c r="V16" s="109"/>
      <c r="W16" s="109"/>
      <c r="X16" s="109"/>
      <c r="Y16" s="109"/>
      <c r="Z16" s="109"/>
      <c r="AA16" s="109"/>
      <c r="AB16" s="109"/>
      <c r="AC16" s="109"/>
      <c r="AD16" s="28"/>
      <c r="AE16" s="28"/>
      <c r="AF16" s="68"/>
      <c r="AG16" s="142"/>
      <c r="AH16" s="134"/>
      <c r="AI16" s="134"/>
      <c r="AJ16" s="134"/>
      <c r="AK16" s="134"/>
      <c r="AL16" s="134"/>
      <c r="AM16" s="134"/>
      <c r="AN16" s="134"/>
      <c r="AO16" s="134"/>
      <c r="AP16" s="138"/>
      <c r="AQ16" s="138"/>
      <c r="AR16" s="138"/>
      <c r="AS16" s="122"/>
      <c r="AT16" s="135"/>
      <c r="AU16" s="134"/>
      <c r="AV16" s="134"/>
      <c r="AW16" s="134"/>
      <c r="AX16" s="134"/>
      <c r="AY16" s="134"/>
      <c r="AZ16" s="134"/>
      <c r="BA16" s="134"/>
      <c r="BB16" s="134"/>
      <c r="BC16" s="334"/>
      <c r="BD16" s="334"/>
      <c r="BE16" s="334"/>
      <c r="BF16" s="135"/>
      <c r="BG16" s="135"/>
      <c r="BH16" s="68"/>
      <c r="BK16" s="28"/>
      <c r="BW16" s="28"/>
      <c r="BX16" s="54"/>
      <c r="BY16" s="68"/>
      <c r="BZ16" s="174"/>
      <c r="CA16" s="174"/>
      <c r="CB16" s="175"/>
      <c r="CC16" s="174"/>
      <c r="CD16" s="174"/>
      <c r="CE16" s="174"/>
      <c r="CF16" s="174"/>
      <c r="CG16" s="174"/>
      <c r="CH16" s="174"/>
      <c r="CI16" s="174"/>
      <c r="CJ16" s="174"/>
      <c r="CK16" s="174"/>
      <c r="CL16" s="174"/>
      <c r="CM16" s="174"/>
      <c r="CN16" s="175"/>
      <c r="CO16" s="176"/>
    </row>
    <row r="17" spans="2:93" x14ac:dyDescent="0.35">
      <c r="B17" s="1" t="s">
        <v>7</v>
      </c>
      <c r="C17" s="115"/>
      <c r="D17" s="68"/>
      <c r="E17" s="428"/>
      <c r="F17" s="240"/>
      <c r="G17" s="240"/>
      <c r="H17" s="240"/>
      <c r="I17" s="240"/>
      <c r="J17" s="240"/>
      <c r="K17" s="240"/>
      <c r="L17" s="240"/>
      <c r="M17" s="240"/>
      <c r="N17" s="421"/>
      <c r="O17" s="421"/>
      <c r="P17" s="421"/>
      <c r="Q17" s="422"/>
      <c r="R17" s="28"/>
      <c r="S17" s="109"/>
      <c r="T17" s="109"/>
      <c r="U17" s="109"/>
      <c r="V17" s="109"/>
      <c r="W17" s="109"/>
      <c r="X17" s="109"/>
      <c r="Y17" s="109"/>
      <c r="Z17" s="109"/>
      <c r="AA17" s="109"/>
      <c r="AB17" s="109"/>
      <c r="AC17" s="109"/>
      <c r="AD17" s="28"/>
      <c r="AE17" s="28"/>
      <c r="AF17" s="68"/>
      <c r="AG17" s="142"/>
      <c r="AH17" s="134"/>
      <c r="AI17" s="134"/>
      <c r="AJ17" s="134"/>
      <c r="AK17" s="134"/>
      <c r="AL17" s="134"/>
      <c r="AM17" s="134"/>
      <c r="AN17" s="134"/>
      <c r="AO17" s="134"/>
      <c r="AP17" s="138"/>
      <c r="AQ17" s="138"/>
      <c r="AR17" s="138"/>
      <c r="AS17" s="122"/>
      <c r="AT17" s="135"/>
      <c r="AU17" s="134"/>
      <c r="AV17" s="134"/>
      <c r="AW17" s="134"/>
      <c r="AX17" s="134"/>
      <c r="AY17" s="134"/>
      <c r="AZ17" s="134"/>
      <c r="BA17" s="134"/>
      <c r="BB17" s="134"/>
      <c r="BC17" s="334"/>
      <c r="BD17" s="334"/>
      <c r="BE17" s="334"/>
      <c r="BF17" s="135"/>
      <c r="BG17" s="135"/>
      <c r="BH17" s="68"/>
      <c r="BK17" s="28"/>
      <c r="BW17" s="28"/>
      <c r="BX17" s="54"/>
      <c r="BY17" s="68"/>
      <c r="BZ17" s="174"/>
      <c r="CA17" s="174"/>
      <c r="CB17" s="175"/>
      <c r="CC17" s="174"/>
      <c r="CD17" s="174"/>
      <c r="CE17" s="174"/>
      <c r="CF17" s="174"/>
      <c r="CG17" s="174"/>
      <c r="CH17" s="174"/>
      <c r="CI17" s="174"/>
      <c r="CJ17" s="174"/>
      <c r="CK17" s="174"/>
      <c r="CL17" s="174"/>
      <c r="CM17" s="174"/>
      <c r="CN17" s="175"/>
      <c r="CO17" s="176"/>
    </row>
    <row r="18" spans="2:93" s="21" customFormat="1" x14ac:dyDescent="0.35">
      <c r="B18" s="32" t="s">
        <v>0</v>
      </c>
      <c r="C18" s="236" t="s">
        <v>190</v>
      </c>
      <c r="D18" s="71"/>
      <c r="E18" s="426"/>
      <c r="F18" s="416"/>
      <c r="G18" s="416"/>
      <c r="H18" s="416"/>
      <c r="I18" s="416"/>
      <c r="J18" s="416"/>
      <c r="K18" s="416"/>
      <c r="L18" s="416"/>
      <c r="M18" s="416"/>
      <c r="N18" s="417"/>
      <c r="O18" s="417"/>
      <c r="P18" s="417"/>
      <c r="Q18" s="418"/>
      <c r="R18" s="31"/>
      <c r="S18" s="81"/>
      <c r="T18" s="81"/>
      <c r="U18" s="81"/>
      <c r="V18" s="81"/>
      <c r="W18" s="81"/>
      <c r="X18" s="81"/>
      <c r="Y18" s="81"/>
      <c r="Z18" s="81"/>
      <c r="AA18" s="81"/>
      <c r="AB18" s="81"/>
      <c r="AC18" s="81"/>
      <c r="AD18" s="31"/>
      <c r="AE18" s="31"/>
      <c r="AF18" s="71"/>
      <c r="AG18" s="140">
        <f t="shared" ref="AG18:AP21" si="7">IFERROR(E18/E$15,"-")</f>
        <v>0</v>
      </c>
      <c r="AH18" s="130">
        <f t="shared" si="7"/>
        <v>0</v>
      </c>
      <c r="AI18" s="130">
        <f t="shared" si="7"/>
        <v>0</v>
      </c>
      <c r="AJ18" s="130">
        <f t="shared" si="7"/>
        <v>0</v>
      </c>
      <c r="AK18" s="130">
        <f t="shared" si="7"/>
        <v>0</v>
      </c>
      <c r="AL18" s="130">
        <f t="shared" si="7"/>
        <v>0</v>
      </c>
      <c r="AM18" s="130">
        <f t="shared" si="7"/>
        <v>0</v>
      </c>
      <c r="AN18" s="130">
        <f t="shared" si="7"/>
        <v>0</v>
      </c>
      <c r="AO18" s="130">
        <f t="shared" si="7"/>
        <v>0</v>
      </c>
      <c r="AP18" s="136">
        <f t="shared" si="7"/>
        <v>0</v>
      </c>
      <c r="AQ18" s="136" t="str">
        <f t="shared" ref="AQ18:AZ21" si="8">IFERROR(O18/O$15,"-")</f>
        <v>-</v>
      </c>
      <c r="AR18" s="136" t="str">
        <f t="shared" si="8"/>
        <v>-</v>
      </c>
      <c r="AS18" s="120" t="str">
        <f t="shared" si="8"/>
        <v>-</v>
      </c>
      <c r="AT18" s="131">
        <f t="shared" si="8"/>
        <v>0</v>
      </c>
      <c r="AU18" s="130" t="str">
        <f t="shared" si="8"/>
        <v>-</v>
      </c>
      <c r="AV18" s="130" t="str">
        <f t="shared" si="8"/>
        <v>-</v>
      </c>
      <c r="AW18" s="130" t="str">
        <f t="shared" si="8"/>
        <v>-</v>
      </c>
      <c r="AX18" s="130" t="str">
        <f t="shared" si="8"/>
        <v>-</v>
      </c>
      <c r="AY18" s="130" t="str">
        <f t="shared" si="8"/>
        <v>-</v>
      </c>
      <c r="AZ18" s="130" t="str">
        <f t="shared" si="8"/>
        <v>-</v>
      </c>
      <c r="BA18" s="130" t="str">
        <f t="shared" ref="BA18:BG21" si="9">IFERROR(Y18/Y$15,"-")</f>
        <v>-</v>
      </c>
      <c r="BB18" s="130" t="str">
        <f t="shared" si="9"/>
        <v>-</v>
      </c>
      <c r="BC18" s="148" t="str">
        <f t="shared" si="9"/>
        <v>-</v>
      </c>
      <c r="BD18" s="148" t="str">
        <f t="shared" si="9"/>
        <v>-</v>
      </c>
      <c r="BE18" s="148" t="str">
        <f t="shared" si="9"/>
        <v>-</v>
      </c>
      <c r="BF18" s="131" t="str">
        <f t="shared" si="9"/>
        <v>-</v>
      </c>
      <c r="BG18" s="131" t="str">
        <f t="shared" si="9"/>
        <v>-</v>
      </c>
      <c r="BH18" s="71"/>
      <c r="BI18" s="29">
        <f ca="1">'Direct Costs - P&amp;L Input'!E50+'Non-Core Business Profit &amp; Loss'!D14</f>
        <v>0</v>
      </c>
      <c r="BJ18" s="29">
        <f ca="1">'Direct Costs - P&amp;L Input'!F50+'Non-Core Business Profit &amp; Loss'!E14</f>
        <v>0</v>
      </c>
      <c r="BK18" s="31">
        <f ca="1">'Direct Costs - P&amp;L Input'!G50+'Non-Core Business Profit &amp; Loss'!F14</f>
        <v>0</v>
      </c>
      <c r="BL18" s="29">
        <f ca="1">'Direct Costs - P&amp;L Input'!H50+'Non-Core Business Profit &amp; Loss'!G14</f>
        <v>0</v>
      </c>
      <c r="BM18" s="29">
        <f ca="1">'Direct Costs - P&amp;L Input'!I50+'Non-Core Business Profit &amp; Loss'!H14</f>
        <v>0</v>
      </c>
      <c r="BN18" s="29">
        <f ca="1">'Direct Costs - P&amp;L Input'!J50+'Non-Core Business Profit &amp; Loss'!I14</f>
        <v>0</v>
      </c>
      <c r="BO18" s="29">
        <f ca="1">'Direct Costs - P&amp;L Input'!K50+'Non-Core Business Profit &amp; Loss'!J14</f>
        <v>0</v>
      </c>
      <c r="BP18" s="29">
        <f ca="1">'Direct Costs - P&amp;L Input'!L50+'Non-Core Business Profit &amp; Loss'!K14</f>
        <v>0</v>
      </c>
      <c r="BQ18" s="29">
        <f ca="1">'Direct Costs - P&amp;L Input'!M50+'Non-Core Business Profit &amp; Loss'!L14</f>
        <v>0</v>
      </c>
      <c r="BR18" s="29">
        <f ca="1">'Direct Costs - P&amp;L Input'!N50+'Non-Core Business Profit &amp; Loss'!M14</f>
        <v>0</v>
      </c>
      <c r="BS18" s="29">
        <f ca="1">'Direct Costs - P&amp;L Input'!O50+'Non-Core Business Profit &amp; Loss'!N14</f>
        <v>0</v>
      </c>
      <c r="BT18" s="29">
        <f ca="1">'Direct Costs - P&amp;L Input'!P50+'Non-Core Business Profit &amp; Loss'!O14</f>
        <v>0</v>
      </c>
      <c r="BU18" s="29">
        <f ca="1">'Direct Costs - P&amp;L Input'!Q50+'Non-Core Business Profit &amp; Loss'!P14</f>
        <v>0</v>
      </c>
      <c r="BV18" s="29">
        <f ca="1">'Direct Costs - P&amp;L Input'!R50+'Non-Core Business Profit &amp; Loss'!Q14</f>
        <v>0</v>
      </c>
      <c r="BW18" s="31">
        <f ca="1">'Direct Costs - P&amp;L Input'!S50+'Non-Core Business Profit &amp; Loss'!R14</f>
        <v>0</v>
      </c>
      <c r="BX18" s="40">
        <f ca="1">SUM(BL18:BW18)</f>
        <v>0</v>
      </c>
      <c r="BY18" s="71"/>
      <c r="BZ18" s="166">
        <f t="shared" ref="BZ18:CO21" ca="1" si="10">IFERROR(BI18/BI$15,0)</f>
        <v>0</v>
      </c>
      <c r="CA18" s="166">
        <f t="shared" ca="1" si="10"/>
        <v>0</v>
      </c>
      <c r="CB18" s="167">
        <f t="shared" ca="1" si="10"/>
        <v>0</v>
      </c>
      <c r="CC18" s="166">
        <f t="shared" ca="1" si="10"/>
        <v>0</v>
      </c>
      <c r="CD18" s="166">
        <f t="shared" ca="1" si="10"/>
        <v>0</v>
      </c>
      <c r="CE18" s="166">
        <f t="shared" ca="1" si="10"/>
        <v>0</v>
      </c>
      <c r="CF18" s="166">
        <f t="shared" ca="1" si="10"/>
        <v>0</v>
      </c>
      <c r="CG18" s="166">
        <f t="shared" ca="1" si="10"/>
        <v>0</v>
      </c>
      <c r="CH18" s="166">
        <f t="shared" ca="1" si="10"/>
        <v>0</v>
      </c>
      <c r="CI18" s="166">
        <f t="shared" ca="1" si="10"/>
        <v>0</v>
      </c>
      <c r="CJ18" s="166">
        <f t="shared" ca="1" si="10"/>
        <v>0</v>
      </c>
      <c r="CK18" s="166">
        <f t="shared" ca="1" si="10"/>
        <v>0</v>
      </c>
      <c r="CL18" s="166">
        <f t="shared" ca="1" si="10"/>
        <v>0</v>
      </c>
      <c r="CM18" s="166">
        <f t="shared" ca="1" si="10"/>
        <v>0</v>
      </c>
      <c r="CN18" s="167">
        <f t="shared" ca="1" si="10"/>
        <v>0</v>
      </c>
      <c r="CO18" s="168">
        <f t="shared" ca="1" si="10"/>
        <v>0</v>
      </c>
    </row>
    <row r="19" spans="2:93" x14ac:dyDescent="0.35">
      <c r="B19" s="125" t="s">
        <v>1</v>
      </c>
      <c r="C19" s="236" t="s">
        <v>190</v>
      </c>
      <c r="D19" s="71"/>
      <c r="E19" s="426">
        <v>60000</v>
      </c>
      <c r="F19" s="417">
        <v>3000</v>
      </c>
      <c r="G19" s="417">
        <v>10000</v>
      </c>
      <c r="H19" s="417">
        <v>15000</v>
      </c>
      <c r="I19" s="417">
        <v>14000</v>
      </c>
      <c r="J19" s="417">
        <v>14000</v>
      </c>
      <c r="K19" s="417">
        <v>18000</v>
      </c>
      <c r="L19" s="417">
        <v>11000</v>
      </c>
      <c r="M19" s="417">
        <v>10000</v>
      </c>
      <c r="N19" s="417">
        <v>11000</v>
      </c>
      <c r="O19" s="417">
        <v>0</v>
      </c>
      <c r="P19" s="417">
        <v>0</v>
      </c>
      <c r="Q19" s="418">
        <v>0</v>
      </c>
      <c r="R19" s="31">
        <f>SUM(F19:Q19)</f>
        <v>106000</v>
      </c>
      <c r="S19" s="81">
        <v>0</v>
      </c>
      <c r="T19" s="81">
        <v>0</v>
      </c>
      <c r="U19" s="81">
        <v>0</v>
      </c>
      <c r="V19" s="81">
        <v>0</v>
      </c>
      <c r="W19" s="81">
        <v>0</v>
      </c>
      <c r="X19" s="81">
        <v>0</v>
      </c>
      <c r="Y19" s="81">
        <v>0</v>
      </c>
      <c r="Z19" s="81">
        <v>0</v>
      </c>
      <c r="AA19" s="81">
        <v>0</v>
      </c>
      <c r="AB19" s="81">
        <v>0</v>
      </c>
      <c r="AC19" s="81">
        <v>0</v>
      </c>
      <c r="AD19" s="31">
        <v>0</v>
      </c>
      <c r="AE19" s="31">
        <f>SUM(S19:AD19)</f>
        <v>0</v>
      </c>
      <c r="AF19" s="71"/>
      <c r="AG19" s="140">
        <f t="shared" si="7"/>
        <v>0.14527985743203323</v>
      </c>
      <c r="AH19" s="148">
        <f t="shared" si="7"/>
        <v>7.371188481289466E-2</v>
      </c>
      <c r="AI19" s="148">
        <f t="shared" si="7"/>
        <v>0.24449877750611246</v>
      </c>
      <c r="AJ19" s="148">
        <f t="shared" si="7"/>
        <v>0.21337733648183449</v>
      </c>
      <c r="AK19" s="148">
        <f t="shared" si="7"/>
        <v>0.27723321253886213</v>
      </c>
      <c r="AL19" s="148">
        <f t="shared" si="7"/>
        <v>0.17434620174346202</v>
      </c>
      <c r="AM19" s="148">
        <f t="shared" si="7"/>
        <v>0.22332506203473945</v>
      </c>
      <c r="AN19" s="148">
        <f t="shared" si="7"/>
        <v>0.27163176610035561</v>
      </c>
      <c r="AO19" s="148">
        <f t="shared" si="7"/>
        <v>0.48780487804878048</v>
      </c>
      <c r="AP19" s="136">
        <f t="shared" si="7"/>
        <v>0.36536353671903543</v>
      </c>
      <c r="AQ19" s="136" t="str">
        <f t="shared" si="8"/>
        <v>-</v>
      </c>
      <c r="AR19" s="136" t="str">
        <f t="shared" si="8"/>
        <v>-</v>
      </c>
      <c r="AS19" s="120" t="str">
        <f t="shared" si="8"/>
        <v>-</v>
      </c>
      <c r="AT19" s="131">
        <f t="shared" si="8"/>
        <v>0.23327516125695699</v>
      </c>
      <c r="AU19" s="148" t="str">
        <f t="shared" si="8"/>
        <v>-</v>
      </c>
      <c r="AV19" s="148" t="str">
        <f t="shared" si="8"/>
        <v>-</v>
      </c>
      <c r="AW19" s="148" t="str">
        <f t="shared" si="8"/>
        <v>-</v>
      </c>
      <c r="AX19" s="148" t="str">
        <f t="shared" si="8"/>
        <v>-</v>
      </c>
      <c r="AY19" s="148" t="str">
        <f t="shared" si="8"/>
        <v>-</v>
      </c>
      <c r="AZ19" s="148" t="str">
        <f t="shared" si="8"/>
        <v>-</v>
      </c>
      <c r="BA19" s="148" t="str">
        <f t="shared" si="9"/>
        <v>-</v>
      </c>
      <c r="BB19" s="148" t="str">
        <f t="shared" si="9"/>
        <v>-</v>
      </c>
      <c r="BC19" s="148" t="str">
        <f t="shared" si="9"/>
        <v>-</v>
      </c>
      <c r="BD19" s="148" t="str">
        <f t="shared" si="9"/>
        <v>-</v>
      </c>
      <c r="BE19" s="148" t="str">
        <f t="shared" si="9"/>
        <v>-</v>
      </c>
      <c r="BF19" s="131" t="str">
        <f t="shared" si="9"/>
        <v>-</v>
      </c>
      <c r="BG19" s="131" t="str">
        <f t="shared" si="9"/>
        <v>-</v>
      </c>
      <c r="BH19" s="71"/>
      <c r="BI19" s="81">
        <f ca="1">'Direct Costs - P&amp;L Input'!E72+'Non-Core Business Profit &amp; Loss'!D15</f>
        <v>0</v>
      </c>
      <c r="BJ19" s="81">
        <f ca="1">'Direct Costs - P&amp;L Input'!F72+'Non-Core Business Profit &amp; Loss'!E15</f>
        <v>0</v>
      </c>
      <c r="BK19" s="31">
        <f ca="1">'Direct Costs - P&amp;L Input'!G72+'Non-Core Business Profit &amp; Loss'!F15</f>
        <v>0</v>
      </c>
      <c r="BL19" s="81">
        <f ca="1">'Direct Costs - P&amp;L Input'!H72+'Non-Core Business Profit &amp; Loss'!G15</f>
        <v>0</v>
      </c>
      <c r="BM19" s="81">
        <f ca="1">'Direct Costs - P&amp;L Input'!I72+'Non-Core Business Profit &amp; Loss'!H15</f>
        <v>0</v>
      </c>
      <c r="BN19" s="81">
        <f ca="1">'Direct Costs - P&amp;L Input'!J72+'Non-Core Business Profit &amp; Loss'!I15</f>
        <v>0</v>
      </c>
      <c r="BO19" s="81">
        <f ca="1">'Direct Costs - P&amp;L Input'!K72+'Non-Core Business Profit &amp; Loss'!J15</f>
        <v>0</v>
      </c>
      <c r="BP19" s="81">
        <f ca="1">'Direct Costs - P&amp;L Input'!L72+'Non-Core Business Profit &amp; Loss'!K15</f>
        <v>0</v>
      </c>
      <c r="BQ19" s="81">
        <f ca="1">'Direct Costs - P&amp;L Input'!M72+'Non-Core Business Profit &amp; Loss'!L15</f>
        <v>0</v>
      </c>
      <c r="BR19" s="81">
        <f ca="1">'Direct Costs - P&amp;L Input'!N72+'Non-Core Business Profit &amp; Loss'!M15</f>
        <v>0</v>
      </c>
      <c r="BS19" s="81">
        <f ca="1">'Direct Costs - P&amp;L Input'!O72+'Non-Core Business Profit &amp; Loss'!N15</f>
        <v>0</v>
      </c>
      <c r="BT19" s="81">
        <f ca="1">'Direct Costs - P&amp;L Input'!P72+'Non-Core Business Profit &amp; Loss'!O15</f>
        <v>0</v>
      </c>
      <c r="BU19" s="81">
        <f ca="1">'Direct Costs - P&amp;L Input'!Q72+'Non-Core Business Profit &amp; Loss'!P15</f>
        <v>0</v>
      </c>
      <c r="BV19" s="81">
        <f ca="1">'Direct Costs - P&amp;L Input'!R72+'Non-Core Business Profit &amp; Loss'!Q15</f>
        <v>0</v>
      </c>
      <c r="BW19" s="31">
        <f ca="1">'Direct Costs - P&amp;L Input'!S72+'Non-Core Business Profit &amp; Loss'!R15</f>
        <v>0</v>
      </c>
      <c r="BX19" s="40">
        <f ca="1">SUM(BL19:BW19)</f>
        <v>0</v>
      </c>
      <c r="BY19" s="71"/>
      <c r="BZ19" s="177">
        <f t="shared" ca="1" si="10"/>
        <v>0</v>
      </c>
      <c r="CA19" s="177">
        <f t="shared" ca="1" si="10"/>
        <v>0</v>
      </c>
      <c r="CB19" s="167">
        <f t="shared" ca="1" si="10"/>
        <v>0</v>
      </c>
      <c r="CC19" s="177">
        <f t="shared" ca="1" si="10"/>
        <v>0</v>
      </c>
      <c r="CD19" s="177">
        <f t="shared" ca="1" si="10"/>
        <v>0</v>
      </c>
      <c r="CE19" s="177">
        <f t="shared" ca="1" si="10"/>
        <v>0</v>
      </c>
      <c r="CF19" s="177">
        <f t="shared" ca="1" si="10"/>
        <v>0</v>
      </c>
      <c r="CG19" s="177">
        <f t="shared" ca="1" si="10"/>
        <v>0</v>
      </c>
      <c r="CH19" s="177">
        <f t="shared" ca="1" si="10"/>
        <v>0</v>
      </c>
      <c r="CI19" s="177">
        <f t="shared" ca="1" si="10"/>
        <v>0</v>
      </c>
      <c r="CJ19" s="177">
        <f t="shared" ca="1" si="10"/>
        <v>0</v>
      </c>
      <c r="CK19" s="177">
        <f t="shared" ca="1" si="10"/>
        <v>0</v>
      </c>
      <c r="CL19" s="177">
        <f t="shared" ca="1" si="10"/>
        <v>0</v>
      </c>
      <c r="CM19" s="177">
        <f t="shared" ca="1" si="10"/>
        <v>0</v>
      </c>
      <c r="CN19" s="167">
        <f t="shared" ca="1" si="10"/>
        <v>0</v>
      </c>
      <c r="CO19" s="168">
        <f t="shared" ca="1" si="10"/>
        <v>0</v>
      </c>
    </row>
    <row r="20" spans="2:93" s="108" customFormat="1" x14ac:dyDescent="0.35">
      <c r="B20" s="126" t="s">
        <v>65</v>
      </c>
      <c r="C20" s="238" t="s">
        <v>64</v>
      </c>
      <c r="D20" s="65"/>
      <c r="E20" s="427">
        <v>0</v>
      </c>
      <c r="F20" s="419">
        <v>0</v>
      </c>
      <c r="G20" s="419">
        <v>0</v>
      </c>
      <c r="H20" s="419">
        <v>0</v>
      </c>
      <c r="I20" s="419">
        <v>0</v>
      </c>
      <c r="J20" s="419">
        <v>0</v>
      </c>
      <c r="K20" s="419">
        <v>0</v>
      </c>
      <c r="L20" s="419">
        <v>0</v>
      </c>
      <c r="M20" s="419">
        <v>0</v>
      </c>
      <c r="N20" s="419">
        <v>0</v>
      </c>
      <c r="O20" s="419">
        <v>0</v>
      </c>
      <c r="P20" s="419">
        <v>0</v>
      </c>
      <c r="Q20" s="420">
        <v>0</v>
      </c>
      <c r="R20" s="43">
        <f>SUM(F20:Q20)</f>
        <v>0</v>
      </c>
      <c r="S20" s="30">
        <v>0</v>
      </c>
      <c r="T20" s="30">
        <v>0</v>
      </c>
      <c r="U20" s="30">
        <v>0</v>
      </c>
      <c r="V20" s="30">
        <v>0</v>
      </c>
      <c r="W20" s="30">
        <v>0</v>
      </c>
      <c r="X20" s="30">
        <v>0</v>
      </c>
      <c r="Y20" s="30">
        <v>0</v>
      </c>
      <c r="Z20" s="30">
        <v>0</v>
      </c>
      <c r="AA20" s="30">
        <v>0</v>
      </c>
      <c r="AB20" s="30">
        <v>0</v>
      </c>
      <c r="AC20" s="30">
        <v>0</v>
      </c>
      <c r="AD20" s="43">
        <v>0</v>
      </c>
      <c r="AE20" s="43">
        <f>SUM(S20:AD20)</f>
        <v>0</v>
      </c>
      <c r="AF20" s="65"/>
      <c r="AG20" s="141">
        <f t="shared" si="7"/>
        <v>0</v>
      </c>
      <c r="AH20" s="132">
        <f t="shared" si="7"/>
        <v>0</v>
      </c>
      <c r="AI20" s="132">
        <f t="shared" si="7"/>
        <v>0</v>
      </c>
      <c r="AJ20" s="132">
        <f t="shared" si="7"/>
        <v>0</v>
      </c>
      <c r="AK20" s="132">
        <f t="shared" si="7"/>
        <v>0</v>
      </c>
      <c r="AL20" s="132">
        <f t="shared" si="7"/>
        <v>0</v>
      </c>
      <c r="AM20" s="132">
        <f t="shared" si="7"/>
        <v>0</v>
      </c>
      <c r="AN20" s="132">
        <f t="shared" si="7"/>
        <v>0</v>
      </c>
      <c r="AO20" s="132">
        <f t="shared" si="7"/>
        <v>0</v>
      </c>
      <c r="AP20" s="137">
        <f t="shared" si="7"/>
        <v>0</v>
      </c>
      <c r="AQ20" s="137" t="str">
        <f t="shared" si="8"/>
        <v>-</v>
      </c>
      <c r="AR20" s="137" t="str">
        <f t="shared" si="8"/>
        <v>-</v>
      </c>
      <c r="AS20" s="121" t="str">
        <f t="shared" si="8"/>
        <v>-</v>
      </c>
      <c r="AT20" s="133">
        <f t="shared" si="8"/>
        <v>0</v>
      </c>
      <c r="AU20" s="132" t="str">
        <f t="shared" si="8"/>
        <v>-</v>
      </c>
      <c r="AV20" s="132" t="str">
        <f t="shared" si="8"/>
        <v>-</v>
      </c>
      <c r="AW20" s="132" t="str">
        <f t="shared" si="8"/>
        <v>-</v>
      </c>
      <c r="AX20" s="132" t="str">
        <f t="shared" si="8"/>
        <v>-</v>
      </c>
      <c r="AY20" s="132" t="str">
        <f t="shared" si="8"/>
        <v>-</v>
      </c>
      <c r="AZ20" s="132" t="str">
        <f t="shared" si="8"/>
        <v>-</v>
      </c>
      <c r="BA20" s="132" t="str">
        <f t="shared" si="9"/>
        <v>-</v>
      </c>
      <c r="BB20" s="132" t="str">
        <f t="shared" si="9"/>
        <v>-</v>
      </c>
      <c r="BC20" s="132" t="str">
        <f t="shared" si="9"/>
        <v>-</v>
      </c>
      <c r="BD20" s="132" t="str">
        <f t="shared" si="9"/>
        <v>-</v>
      </c>
      <c r="BE20" s="132" t="str">
        <f t="shared" si="9"/>
        <v>-</v>
      </c>
      <c r="BF20" s="133" t="str">
        <f t="shared" si="9"/>
        <v>-</v>
      </c>
      <c r="BG20" s="133" t="str">
        <f t="shared" si="9"/>
        <v>-</v>
      </c>
      <c r="BH20" s="65"/>
      <c r="BI20" s="30" t="e">
        <f t="shared" ref="BI20:BW20" si="11">AVERAGE($AL20:$AO20)*BI$15</f>
        <v>#N/A</v>
      </c>
      <c r="BJ20" s="30" t="e">
        <f t="shared" si="11"/>
        <v>#N/A</v>
      </c>
      <c r="BK20" s="43" t="e">
        <f t="shared" si="11"/>
        <v>#N/A</v>
      </c>
      <c r="BL20" s="30" t="e">
        <f t="shared" si="11"/>
        <v>#N/A</v>
      </c>
      <c r="BM20" s="30" t="e">
        <f t="shared" si="11"/>
        <v>#N/A</v>
      </c>
      <c r="BN20" s="30" t="e">
        <f t="shared" si="11"/>
        <v>#N/A</v>
      </c>
      <c r="BO20" s="30" t="e">
        <f t="shared" si="11"/>
        <v>#N/A</v>
      </c>
      <c r="BP20" s="30" t="e">
        <f t="shared" si="11"/>
        <v>#N/A</v>
      </c>
      <c r="BQ20" s="30" t="e">
        <f t="shared" si="11"/>
        <v>#N/A</v>
      </c>
      <c r="BR20" s="30" t="e">
        <f t="shared" si="11"/>
        <v>#N/A</v>
      </c>
      <c r="BS20" s="30" t="e">
        <f t="shared" si="11"/>
        <v>#N/A</v>
      </c>
      <c r="BT20" s="30" t="e">
        <f t="shared" si="11"/>
        <v>#N/A</v>
      </c>
      <c r="BU20" s="30" t="e">
        <f t="shared" si="11"/>
        <v>#N/A</v>
      </c>
      <c r="BV20" s="30" t="e">
        <f t="shared" si="11"/>
        <v>#N/A</v>
      </c>
      <c r="BW20" s="43" t="e">
        <f t="shared" si="11"/>
        <v>#N/A</v>
      </c>
      <c r="BX20" s="41" t="e">
        <f t="shared" ref="BX20" si="12">SUM(BL20:BW20)</f>
        <v>#N/A</v>
      </c>
      <c r="BY20" s="65"/>
      <c r="BZ20" s="169">
        <f t="shared" si="10"/>
        <v>0</v>
      </c>
      <c r="CA20" s="169">
        <f t="shared" si="10"/>
        <v>0</v>
      </c>
      <c r="CB20" s="170">
        <f t="shared" si="10"/>
        <v>0</v>
      </c>
      <c r="CC20" s="169">
        <f t="shared" si="10"/>
        <v>0</v>
      </c>
      <c r="CD20" s="169">
        <f t="shared" si="10"/>
        <v>0</v>
      </c>
      <c r="CE20" s="169">
        <f t="shared" si="10"/>
        <v>0</v>
      </c>
      <c r="CF20" s="169">
        <f t="shared" si="10"/>
        <v>0</v>
      </c>
      <c r="CG20" s="169">
        <f t="shared" si="10"/>
        <v>0</v>
      </c>
      <c r="CH20" s="169">
        <f t="shared" si="10"/>
        <v>0</v>
      </c>
      <c r="CI20" s="169">
        <f t="shared" si="10"/>
        <v>0</v>
      </c>
      <c r="CJ20" s="169">
        <f t="shared" si="10"/>
        <v>0</v>
      </c>
      <c r="CK20" s="169">
        <f t="shared" si="10"/>
        <v>0</v>
      </c>
      <c r="CL20" s="169">
        <f t="shared" si="10"/>
        <v>0</v>
      </c>
      <c r="CM20" s="169">
        <f t="shared" si="10"/>
        <v>0</v>
      </c>
      <c r="CN20" s="170">
        <f t="shared" si="10"/>
        <v>0</v>
      </c>
      <c r="CO20" s="171">
        <f t="shared" si="10"/>
        <v>0</v>
      </c>
    </row>
    <row r="21" spans="2:93" x14ac:dyDescent="0.35">
      <c r="B21" s="34" t="s">
        <v>31</v>
      </c>
      <c r="C21" s="115"/>
      <c r="D21" s="72"/>
      <c r="E21" s="439">
        <f>SUM(E18:E20)</f>
        <v>60000</v>
      </c>
      <c r="F21" s="440">
        <f t="shared" ref="F21:AE21" si="13">SUM(F18:F20)</f>
        <v>3000</v>
      </c>
      <c r="G21" s="440">
        <f t="shared" si="13"/>
        <v>10000</v>
      </c>
      <c r="H21" s="440">
        <f t="shared" si="13"/>
        <v>15000</v>
      </c>
      <c r="I21" s="440">
        <f t="shared" si="13"/>
        <v>14000</v>
      </c>
      <c r="J21" s="440">
        <f t="shared" si="13"/>
        <v>14000</v>
      </c>
      <c r="K21" s="440">
        <f t="shared" si="13"/>
        <v>18000</v>
      </c>
      <c r="L21" s="440">
        <f t="shared" si="13"/>
        <v>11000</v>
      </c>
      <c r="M21" s="440">
        <f t="shared" si="13"/>
        <v>10000</v>
      </c>
      <c r="N21" s="441">
        <f t="shared" si="13"/>
        <v>11000</v>
      </c>
      <c r="O21" s="441">
        <f t="shared" si="13"/>
        <v>0</v>
      </c>
      <c r="P21" s="441">
        <f t="shared" si="13"/>
        <v>0</v>
      </c>
      <c r="Q21" s="442">
        <f t="shared" si="13"/>
        <v>0</v>
      </c>
      <c r="R21" s="442">
        <f t="shared" si="13"/>
        <v>106000</v>
      </c>
      <c r="S21" s="441">
        <f t="shared" si="13"/>
        <v>0</v>
      </c>
      <c r="T21" s="441">
        <f t="shared" si="13"/>
        <v>0</v>
      </c>
      <c r="U21" s="441">
        <f t="shared" si="13"/>
        <v>0</v>
      </c>
      <c r="V21" s="441">
        <f t="shared" si="13"/>
        <v>0</v>
      </c>
      <c r="W21" s="441">
        <f t="shared" si="13"/>
        <v>0</v>
      </c>
      <c r="X21" s="441">
        <f t="shared" si="13"/>
        <v>0</v>
      </c>
      <c r="Y21" s="441">
        <f t="shared" si="13"/>
        <v>0</v>
      </c>
      <c r="Z21" s="441">
        <f t="shared" si="13"/>
        <v>0</v>
      </c>
      <c r="AA21" s="441">
        <f t="shared" si="13"/>
        <v>0</v>
      </c>
      <c r="AB21" s="441">
        <f t="shared" si="13"/>
        <v>0</v>
      </c>
      <c r="AC21" s="441">
        <f t="shared" si="13"/>
        <v>0</v>
      </c>
      <c r="AD21" s="442">
        <f t="shared" si="13"/>
        <v>0</v>
      </c>
      <c r="AE21" s="442">
        <f t="shared" si="13"/>
        <v>0</v>
      </c>
      <c r="AF21" s="72"/>
      <c r="AG21" s="143">
        <f t="shared" si="7"/>
        <v>0.14527985743203323</v>
      </c>
      <c r="AH21" s="144">
        <f t="shared" si="7"/>
        <v>7.371188481289466E-2</v>
      </c>
      <c r="AI21" s="144">
        <f t="shared" si="7"/>
        <v>0.24449877750611246</v>
      </c>
      <c r="AJ21" s="144">
        <f t="shared" si="7"/>
        <v>0.21337733648183449</v>
      </c>
      <c r="AK21" s="144">
        <f t="shared" si="7"/>
        <v>0.27723321253886213</v>
      </c>
      <c r="AL21" s="144">
        <f t="shared" si="7"/>
        <v>0.17434620174346202</v>
      </c>
      <c r="AM21" s="144">
        <f t="shared" si="7"/>
        <v>0.22332506203473945</v>
      </c>
      <c r="AN21" s="144">
        <f t="shared" si="7"/>
        <v>0.27163176610035561</v>
      </c>
      <c r="AO21" s="144">
        <f t="shared" si="7"/>
        <v>0.48780487804878048</v>
      </c>
      <c r="AP21" s="145">
        <f t="shared" si="7"/>
        <v>0.36536353671903543</v>
      </c>
      <c r="AQ21" s="145" t="str">
        <f t="shared" si="8"/>
        <v>-</v>
      </c>
      <c r="AR21" s="145" t="str">
        <f t="shared" si="8"/>
        <v>-</v>
      </c>
      <c r="AS21" s="146" t="str">
        <f t="shared" si="8"/>
        <v>-</v>
      </c>
      <c r="AT21" s="147">
        <f t="shared" si="8"/>
        <v>0.23327516125695699</v>
      </c>
      <c r="AU21" s="144" t="str">
        <f t="shared" si="8"/>
        <v>-</v>
      </c>
      <c r="AV21" s="144" t="str">
        <f t="shared" si="8"/>
        <v>-</v>
      </c>
      <c r="AW21" s="144" t="str">
        <f t="shared" si="8"/>
        <v>-</v>
      </c>
      <c r="AX21" s="144" t="str">
        <f t="shared" si="8"/>
        <v>-</v>
      </c>
      <c r="AY21" s="144" t="str">
        <f t="shared" si="8"/>
        <v>-</v>
      </c>
      <c r="AZ21" s="144" t="str">
        <f t="shared" si="8"/>
        <v>-</v>
      </c>
      <c r="BA21" s="144" t="str">
        <f t="shared" si="9"/>
        <v>-</v>
      </c>
      <c r="BB21" s="144" t="str">
        <f t="shared" si="9"/>
        <v>-</v>
      </c>
      <c r="BC21" s="333" t="str">
        <f t="shared" si="9"/>
        <v>-</v>
      </c>
      <c r="BD21" s="333" t="str">
        <f t="shared" si="9"/>
        <v>-</v>
      </c>
      <c r="BE21" s="333" t="str">
        <f t="shared" si="9"/>
        <v>-</v>
      </c>
      <c r="BF21" s="147" t="str">
        <f t="shared" si="9"/>
        <v>-</v>
      </c>
      <c r="BG21" s="147" t="str">
        <f t="shared" si="9"/>
        <v>-</v>
      </c>
      <c r="BH21" s="72"/>
      <c r="BI21" s="38" t="e">
        <f t="shared" ref="BI21:BX21" ca="1" si="14">SUM(BI18:BI20)</f>
        <v>#N/A</v>
      </c>
      <c r="BJ21" s="38" t="e">
        <f t="shared" ca="1" si="14"/>
        <v>#N/A</v>
      </c>
      <c r="BK21" s="42" t="e">
        <f t="shared" ca="1" si="14"/>
        <v>#N/A</v>
      </c>
      <c r="BL21" s="38" t="e">
        <f t="shared" ca="1" si="14"/>
        <v>#N/A</v>
      </c>
      <c r="BM21" s="38" t="e">
        <f t="shared" ca="1" si="14"/>
        <v>#N/A</v>
      </c>
      <c r="BN21" s="38" t="e">
        <f t="shared" ca="1" si="14"/>
        <v>#N/A</v>
      </c>
      <c r="BO21" s="38" t="e">
        <f t="shared" ca="1" si="14"/>
        <v>#N/A</v>
      </c>
      <c r="BP21" s="38" t="e">
        <f t="shared" ca="1" si="14"/>
        <v>#N/A</v>
      </c>
      <c r="BQ21" s="38" t="e">
        <f t="shared" ca="1" si="14"/>
        <v>#N/A</v>
      </c>
      <c r="BR21" s="38" t="e">
        <f t="shared" ca="1" si="14"/>
        <v>#N/A</v>
      </c>
      <c r="BS21" s="38" t="e">
        <f t="shared" ca="1" si="14"/>
        <v>#N/A</v>
      </c>
      <c r="BT21" s="38" t="e">
        <f t="shared" ca="1" si="14"/>
        <v>#N/A</v>
      </c>
      <c r="BU21" s="38" t="e">
        <f t="shared" ca="1" si="14"/>
        <v>#N/A</v>
      </c>
      <c r="BV21" s="38" t="e">
        <f t="shared" ca="1" si="14"/>
        <v>#N/A</v>
      </c>
      <c r="BW21" s="42" t="e">
        <f t="shared" ca="1" si="14"/>
        <v>#N/A</v>
      </c>
      <c r="BX21" s="40" t="e">
        <f t="shared" ca="1" si="14"/>
        <v>#N/A</v>
      </c>
      <c r="BY21" s="72"/>
      <c r="BZ21" s="172">
        <f t="shared" ca="1" si="10"/>
        <v>0</v>
      </c>
      <c r="CA21" s="172">
        <f t="shared" ca="1" si="10"/>
        <v>0</v>
      </c>
      <c r="CB21" s="173">
        <f t="shared" ca="1" si="10"/>
        <v>0</v>
      </c>
      <c r="CC21" s="172">
        <f t="shared" ca="1" si="10"/>
        <v>0</v>
      </c>
      <c r="CD21" s="172">
        <f t="shared" ca="1" si="10"/>
        <v>0</v>
      </c>
      <c r="CE21" s="172">
        <f t="shared" ca="1" si="10"/>
        <v>0</v>
      </c>
      <c r="CF21" s="172">
        <f t="shared" ca="1" si="10"/>
        <v>0</v>
      </c>
      <c r="CG21" s="172">
        <f t="shared" ca="1" si="10"/>
        <v>0</v>
      </c>
      <c r="CH21" s="172">
        <f t="shared" ca="1" si="10"/>
        <v>0</v>
      </c>
      <c r="CI21" s="172">
        <f t="shared" ca="1" si="10"/>
        <v>0</v>
      </c>
      <c r="CJ21" s="172">
        <f t="shared" ca="1" si="10"/>
        <v>0</v>
      </c>
      <c r="CK21" s="172">
        <f t="shared" ca="1" si="10"/>
        <v>0</v>
      </c>
      <c r="CL21" s="172">
        <f t="shared" ca="1" si="10"/>
        <v>0</v>
      </c>
      <c r="CM21" s="172">
        <f t="shared" ca="1" si="10"/>
        <v>0</v>
      </c>
      <c r="CN21" s="173">
        <f t="shared" ca="1" si="10"/>
        <v>0</v>
      </c>
      <c r="CO21" s="168">
        <f t="shared" ca="1" si="10"/>
        <v>0</v>
      </c>
    </row>
    <row r="22" spans="2:93" s="108" customFormat="1" ht="5" customHeight="1" x14ac:dyDescent="0.35">
      <c r="B22" s="107"/>
      <c r="C22" s="115"/>
      <c r="D22" s="68"/>
      <c r="E22" s="428"/>
      <c r="F22" s="240"/>
      <c r="G22" s="240"/>
      <c r="H22" s="240"/>
      <c r="I22" s="240"/>
      <c r="J22" s="240"/>
      <c r="K22" s="240"/>
      <c r="L22" s="240"/>
      <c r="M22" s="240"/>
      <c r="N22" s="421"/>
      <c r="O22" s="421"/>
      <c r="P22" s="421"/>
      <c r="Q22" s="422"/>
      <c r="R22" s="28"/>
      <c r="S22" s="109"/>
      <c r="T22" s="109"/>
      <c r="U22" s="109"/>
      <c r="V22" s="109"/>
      <c r="W22" s="109"/>
      <c r="X22" s="109"/>
      <c r="Y22" s="109"/>
      <c r="Z22" s="109"/>
      <c r="AA22" s="109"/>
      <c r="AB22" s="109"/>
      <c r="AC22" s="109"/>
      <c r="AD22" s="28"/>
      <c r="AE22" s="28"/>
      <c r="AF22" s="68"/>
      <c r="AG22" s="142"/>
      <c r="AH22" s="134"/>
      <c r="AI22" s="134"/>
      <c r="AJ22" s="134"/>
      <c r="AK22" s="134"/>
      <c r="AL22" s="134"/>
      <c r="AM22" s="134"/>
      <c r="AN22" s="134"/>
      <c r="AO22" s="134"/>
      <c r="AP22" s="138"/>
      <c r="AQ22" s="138"/>
      <c r="AR22" s="138"/>
      <c r="AS22" s="122"/>
      <c r="AT22" s="135"/>
      <c r="AU22" s="134"/>
      <c r="AV22" s="134"/>
      <c r="AW22" s="134"/>
      <c r="AX22" s="134"/>
      <c r="AY22" s="134"/>
      <c r="AZ22" s="134"/>
      <c r="BA22" s="134"/>
      <c r="BB22" s="134"/>
      <c r="BC22" s="334"/>
      <c r="BD22" s="334"/>
      <c r="BE22" s="334"/>
      <c r="BF22" s="135"/>
      <c r="BG22" s="135"/>
      <c r="BH22" s="68"/>
      <c r="BK22" s="28"/>
      <c r="BW22" s="28"/>
      <c r="BX22" s="54"/>
      <c r="BY22" s="68"/>
      <c r="BZ22" s="174"/>
      <c r="CA22" s="174"/>
      <c r="CB22" s="175"/>
      <c r="CC22" s="174"/>
      <c r="CD22" s="174"/>
      <c r="CE22" s="174"/>
      <c r="CF22" s="174"/>
      <c r="CG22" s="174"/>
      <c r="CH22" s="174"/>
      <c r="CI22" s="174"/>
      <c r="CJ22" s="174"/>
      <c r="CK22" s="174"/>
      <c r="CL22" s="174"/>
      <c r="CM22" s="174"/>
      <c r="CN22" s="175"/>
      <c r="CO22" s="176"/>
    </row>
    <row r="23" spans="2:93" x14ac:dyDescent="0.35">
      <c r="B23" s="1" t="s">
        <v>8</v>
      </c>
      <c r="C23" s="115"/>
      <c r="D23" s="68"/>
      <c r="E23" s="428"/>
      <c r="F23" s="240"/>
      <c r="G23" s="240"/>
      <c r="H23" s="240"/>
      <c r="I23" s="240"/>
      <c r="J23" s="240"/>
      <c r="K23" s="240"/>
      <c r="L23" s="240"/>
      <c r="M23" s="240"/>
      <c r="N23" s="421"/>
      <c r="O23" s="421"/>
      <c r="P23" s="421"/>
      <c r="Q23" s="422"/>
      <c r="R23" s="28"/>
      <c r="S23" s="109"/>
      <c r="T23" s="109"/>
      <c r="U23" s="109"/>
      <c r="V23" s="109"/>
      <c r="W23" s="109"/>
      <c r="X23" s="109"/>
      <c r="Y23" s="109"/>
      <c r="Z23" s="109"/>
      <c r="AA23" s="109"/>
      <c r="AB23" s="109"/>
      <c r="AC23" s="109"/>
      <c r="AD23" s="28"/>
      <c r="AE23" s="28"/>
      <c r="AF23" s="68"/>
      <c r="AG23" s="142"/>
      <c r="AH23" s="134"/>
      <c r="AI23" s="134"/>
      <c r="AJ23" s="134"/>
      <c r="AK23" s="134"/>
      <c r="AL23" s="134"/>
      <c r="AM23" s="134"/>
      <c r="AN23" s="134"/>
      <c r="AO23" s="134"/>
      <c r="AP23" s="138"/>
      <c r="AQ23" s="138"/>
      <c r="AR23" s="138"/>
      <c r="AS23" s="122"/>
      <c r="AT23" s="135"/>
      <c r="AU23" s="134"/>
      <c r="AV23" s="134"/>
      <c r="AW23" s="134"/>
      <c r="AX23" s="134"/>
      <c r="AY23" s="134"/>
      <c r="AZ23" s="134"/>
      <c r="BA23" s="134"/>
      <c r="BB23" s="134"/>
      <c r="BC23" s="334"/>
      <c r="BD23" s="334"/>
      <c r="BE23" s="334"/>
      <c r="BF23" s="135"/>
      <c r="BG23" s="135"/>
      <c r="BH23" s="68"/>
      <c r="BK23" s="28"/>
      <c r="BW23" s="28"/>
      <c r="BX23" s="54"/>
      <c r="BY23" s="68"/>
      <c r="BZ23" s="174"/>
      <c r="CA23" s="174"/>
      <c r="CB23" s="175"/>
      <c r="CC23" s="174"/>
      <c r="CD23" s="174"/>
      <c r="CE23" s="174"/>
      <c r="CF23" s="174"/>
      <c r="CG23" s="174"/>
      <c r="CH23" s="174"/>
      <c r="CI23" s="174"/>
      <c r="CJ23" s="174"/>
      <c r="CK23" s="174"/>
      <c r="CL23" s="174"/>
      <c r="CM23" s="174"/>
      <c r="CN23" s="175"/>
      <c r="CO23" s="176"/>
    </row>
    <row r="24" spans="2:93" x14ac:dyDescent="0.35">
      <c r="B24" s="32" t="s">
        <v>1</v>
      </c>
      <c r="C24" s="237" t="s">
        <v>64</v>
      </c>
      <c r="D24" s="71"/>
      <c r="E24" s="426">
        <v>50000</v>
      </c>
      <c r="F24" s="416">
        <v>3000</v>
      </c>
      <c r="G24" s="416">
        <v>1000</v>
      </c>
      <c r="H24" s="416">
        <v>3000</v>
      </c>
      <c r="I24" s="416">
        <v>4000</v>
      </c>
      <c r="J24" s="416">
        <v>6000</v>
      </c>
      <c r="K24" s="416">
        <v>7000</v>
      </c>
      <c r="L24" s="416">
        <v>8000</v>
      </c>
      <c r="M24" s="416">
        <v>9000</v>
      </c>
      <c r="N24" s="417">
        <v>3000</v>
      </c>
      <c r="O24" s="417">
        <v>0</v>
      </c>
      <c r="P24" s="417">
        <v>0</v>
      </c>
      <c r="Q24" s="418">
        <v>0</v>
      </c>
      <c r="R24" s="31">
        <f t="shared" ref="R24:R31" si="15">SUM(F24:Q24)</f>
        <v>44000</v>
      </c>
      <c r="S24" s="81">
        <v>0</v>
      </c>
      <c r="T24" s="81">
        <v>0</v>
      </c>
      <c r="U24" s="81">
        <v>0</v>
      </c>
      <c r="V24" s="81">
        <v>0</v>
      </c>
      <c r="W24" s="81">
        <v>0</v>
      </c>
      <c r="X24" s="81">
        <v>0</v>
      </c>
      <c r="Y24" s="81">
        <v>0</v>
      </c>
      <c r="Z24" s="81">
        <v>0</v>
      </c>
      <c r="AA24" s="81">
        <v>0</v>
      </c>
      <c r="AB24" s="81">
        <v>0</v>
      </c>
      <c r="AC24" s="81">
        <v>0</v>
      </c>
      <c r="AD24" s="31">
        <v>0</v>
      </c>
      <c r="AE24" s="31">
        <f t="shared" ref="AE24:AE31" si="16">SUM(S24:AD24)</f>
        <v>0</v>
      </c>
      <c r="AF24" s="71"/>
      <c r="AG24" s="140">
        <f t="shared" ref="AG24:AG32" si="17">IFERROR(E24/E$15,"-")</f>
        <v>0.1210665478600277</v>
      </c>
      <c r="AH24" s="130">
        <f t="shared" ref="AH24:AH32" si="18">IFERROR(F24/F$15,"-")</f>
        <v>7.371188481289466E-2</v>
      </c>
      <c r="AI24" s="130">
        <f t="shared" ref="AI24:AI32" si="19">IFERROR(G24/G$15,"-")</f>
        <v>2.4449877750611249E-2</v>
      </c>
      <c r="AJ24" s="130">
        <f t="shared" ref="AJ24:AJ32" si="20">IFERROR(H24/H$15,"-")</f>
        <v>4.2675467296366898E-2</v>
      </c>
      <c r="AK24" s="130">
        <f t="shared" ref="AK24:AK32" si="21">IFERROR(I24/I$15,"-")</f>
        <v>7.9209489296817759E-2</v>
      </c>
      <c r="AL24" s="130">
        <f t="shared" ref="AL24:AL32" si="22">IFERROR(J24/J$15,"-")</f>
        <v>7.4719800747198001E-2</v>
      </c>
      <c r="AM24" s="130">
        <f t="shared" ref="AM24:AM32" si="23">IFERROR(K24/K$15,"-")</f>
        <v>8.6848635235732011E-2</v>
      </c>
      <c r="AN24" s="130">
        <f t="shared" ref="AN24:AN32" si="24">IFERROR(L24/L$15,"-")</f>
        <v>0.19755037534571315</v>
      </c>
      <c r="AO24" s="130">
        <f t="shared" ref="AO24:AO32" si="25">IFERROR(M24/M$15,"-")</f>
        <v>0.43902439024390244</v>
      </c>
      <c r="AP24" s="136">
        <f t="shared" ref="AP24:AP32" si="26">IFERROR(N24/N$15,"-")</f>
        <v>9.9644600923373308E-2</v>
      </c>
      <c r="AQ24" s="136" t="str">
        <f t="shared" ref="AQ24:AQ32" si="27">IFERROR(O24/O$15,"-")</f>
        <v>-</v>
      </c>
      <c r="AR24" s="136" t="str">
        <f t="shared" ref="AR24:AR32" si="28">IFERROR(P24/P$15,"-")</f>
        <v>-</v>
      </c>
      <c r="AS24" s="120" t="str">
        <f t="shared" ref="AS24:AS32" si="29">IFERROR(Q24/Q$15,"-")</f>
        <v>-</v>
      </c>
      <c r="AT24" s="131">
        <f t="shared" ref="AT24:AT32" si="30">IFERROR(R24/R$15,"-")</f>
        <v>9.6831199012321775E-2</v>
      </c>
      <c r="AU24" s="130" t="str">
        <f t="shared" ref="AU24:AU32" si="31">IFERROR(S24/S$15,"-")</f>
        <v>-</v>
      </c>
      <c r="AV24" s="130" t="str">
        <f t="shared" ref="AV24:AV32" si="32">IFERROR(T24/T$15,"-")</f>
        <v>-</v>
      </c>
      <c r="AW24" s="130" t="str">
        <f t="shared" ref="AW24:AW32" si="33">IFERROR(U24/U$15,"-")</f>
        <v>-</v>
      </c>
      <c r="AX24" s="130" t="str">
        <f t="shared" ref="AX24:AX32" si="34">IFERROR(V24/V$15,"-")</f>
        <v>-</v>
      </c>
      <c r="AY24" s="130" t="str">
        <f t="shared" ref="AY24:AY32" si="35">IFERROR(W24/W$15,"-")</f>
        <v>-</v>
      </c>
      <c r="AZ24" s="130" t="str">
        <f t="shared" ref="AZ24:AZ32" si="36">IFERROR(X24/X$15,"-")</f>
        <v>-</v>
      </c>
      <c r="BA24" s="130" t="str">
        <f t="shared" ref="BA24:BA32" si="37">IFERROR(Y24/Y$15,"-")</f>
        <v>-</v>
      </c>
      <c r="BB24" s="130" t="str">
        <f t="shared" ref="BB24:BB32" si="38">IFERROR(Z24/Z$15,"-")</f>
        <v>-</v>
      </c>
      <c r="BC24" s="148" t="str">
        <f t="shared" ref="BC24:BC32" si="39">IFERROR(AA24/AA$15,"-")</f>
        <v>-</v>
      </c>
      <c r="BD24" s="148" t="str">
        <f t="shared" ref="BD24:BD32" si="40">IFERROR(AB24/AB$15,"-")</f>
        <v>-</v>
      </c>
      <c r="BE24" s="148" t="str">
        <f t="shared" ref="BE24:BE32" si="41">IFERROR(AC24/AC$15,"-")</f>
        <v>-</v>
      </c>
      <c r="BF24" s="131" t="str">
        <f t="shared" ref="BF24:BF32" si="42">IFERROR(AD24/AD$15,"-")</f>
        <v>-</v>
      </c>
      <c r="BG24" s="131" t="str">
        <f t="shared" ref="BG24:BG32" si="43">IFERROR(AE24/AE$15,"-")</f>
        <v>-</v>
      </c>
      <c r="BH24" s="71"/>
      <c r="BI24" s="29" t="e">
        <f>AVERAGE($AL24:$AO24)*BI$15</f>
        <v>#N/A</v>
      </c>
      <c r="BJ24" s="29" t="e">
        <f t="shared" ref="BJ24:BW31" si="44">AVERAGE($AL24:$AO24)*BJ$15</f>
        <v>#N/A</v>
      </c>
      <c r="BK24" s="31" t="e">
        <f t="shared" si="44"/>
        <v>#N/A</v>
      </c>
      <c r="BL24" s="29" t="e">
        <f t="shared" si="44"/>
        <v>#N/A</v>
      </c>
      <c r="BM24" s="29" t="e">
        <f t="shared" si="44"/>
        <v>#N/A</v>
      </c>
      <c r="BN24" s="29" t="e">
        <f t="shared" si="44"/>
        <v>#N/A</v>
      </c>
      <c r="BO24" s="29" t="e">
        <f t="shared" si="44"/>
        <v>#N/A</v>
      </c>
      <c r="BP24" s="29" t="e">
        <f t="shared" si="44"/>
        <v>#N/A</v>
      </c>
      <c r="BQ24" s="29" t="e">
        <f t="shared" si="44"/>
        <v>#N/A</v>
      </c>
      <c r="BR24" s="29" t="e">
        <f t="shared" si="44"/>
        <v>#N/A</v>
      </c>
      <c r="BS24" s="29" t="e">
        <f t="shared" si="44"/>
        <v>#N/A</v>
      </c>
      <c r="BT24" s="29" t="e">
        <f t="shared" si="44"/>
        <v>#N/A</v>
      </c>
      <c r="BU24" s="29" t="e">
        <f t="shared" si="44"/>
        <v>#N/A</v>
      </c>
      <c r="BV24" s="29" t="e">
        <f t="shared" si="44"/>
        <v>#N/A</v>
      </c>
      <c r="BW24" s="31" t="e">
        <f t="shared" si="44"/>
        <v>#N/A</v>
      </c>
      <c r="BX24" s="40" t="e">
        <f t="shared" ref="BX24:BX31" si="45">SUM(BL24:BW24)</f>
        <v>#N/A</v>
      </c>
      <c r="BY24" s="71"/>
      <c r="BZ24" s="166">
        <f t="shared" ref="BZ24:BZ32" si="46">IFERROR(BI24/BI$15,0)</f>
        <v>0</v>
      </c>
      <c r="CA24" s="166">
        <f t="shared" ref="CA24:CA32" si="47">IFERROR(BJ24/BJ$15,0)</f>
        <v>0</v>
      </c>
      <c r="CB24" s="167">
        <f t="shared" ref="CB24:CB32" si="48">IFERROR(BK24/BK$15,0)</f>
        <v>0</v>
      </c>
      <c r="CC24" s="166">
        <f t="shared" ref="CC24:CC32" si="49">IFERROR(BL24/BL$15,0)</f>
        <v>0</v>
      </c>
      <c r="CD24" s="166">
        <f t="shared" ref="CD24:CD32" si="50">IFERROR(BM24/BM$15,0)</f>
        <v>0</v>
      </c>
      <c r="CE24" s="166">
        <f t="shared" ref="CE24:CE32" si="51">IFERROR(BN24/BN$15,0)</f>
        <v>0</v>
      </c>
      <c r="CF24" s="166">
        <f t="shared" ref="CF24:CF32" si="52">IFERROR(BO24/BO$15,0)</f>
        <v>0</v>
      </c>
      <c r="CG24" s="166">
        <f t="shared" ref="CG24:CG32" si="53">IFERROR(BP24/BP$15,0)</f>
        <v>0</v>
      </c>
      <c r="CH24" s="166">
        <f t="shared" ref="CH24:CH32" si="54">IFERROR(BQ24/BQ$15,0)</f>
        <v>0</v>
      </c>
      <c r="CI24" s="166">
        <f t="shared" ref="CI24:CI32" si="55">IFERROR(BR24/BR$15,0)</f>
        <v>0</v>
      </c>
      <c r="CJ24" s="166">
        <f t="shared" ref="CJ24:CJ32" si="56">IFERROR(BS24/BS$15,0)</f>
        <v>0</v>
      </c>
      <c r="CK24" s="166">
        <f t="shared" ref="CK24:CK32" si="57">IFERROR(BT24/BT$15,0)</f>
        <v>0</v>
      </c>
      <c r="CL24" s="166">
        <f t="shared" ref="CL24:CL32" si="58">IFERROR(BU24/BU$15,0)</f>
        <v>0</v>
      </c>
      <c r="CM24" s="166">
        <f t="shared" ref="CM24:CM32" si="59">IFERROR(BV24/BV$15,0)</f>
        <v>0</v>
      </c>
      <c r="CN24" s="167">
        <f t="shared" ref="CN24:CN32" si="60">IFERROR(BW24/BW$15,0)</f>
        <v>0</v>
      </c>
      <c r="CO24" s="168">
        <f t="shared" ref="CO24:CO32" si="61">IFERROR(BX24/BX$15,0)</f>
        <v>0</v>
      </c>
    </row>
    <row r="25" spans="2:93" x14ac:dyDescent="0.35">
      <c r="B25" s="32" t="s">
        <v>22</v>
      </c>
      <c r="C25" s="236" t="s">
        <v>190</v>
      </c>
      <c r="D25" s="71"/>
      <c r="E25" s="426">
        <v>9000</v>
      </c>
      <c r="F25" s="416">
        <v>1000</v>
      </c>
      <c r="G25" s="416">
        <v>2000</v>
      </c>
      <c r="H25" s="416">
        <v>1000</v>
      </c>
      <c r="I25" s="416">
        <v>3000</v>
      </c>
      <c r="J25" s="416">
        <v>2000</v>
      </c>
      <c r="K25" s="416">
        <v>1000</v>
      </c>
      <c r="L25" s="416">
        <v>3000</v>
      </c>
      <c r="M25" s="416">
        <v>2000</v>
      </c>
      <c r="N25" s="417">
        <v>800</v>
      </c>
      <c r="O25" s="417">
        <v>0</v>
      </c>
      <c r="P25" s="417">
        <v>0</v>
      </c>
      <c r="Q25" s="418">
        <v>0</v>
      </c>
      <c r="R25" s="31">
        <f t="shared" si="15"/>
        <v>15800</v>
      </c>
      <c r="S25" s="81">
        <v>0</v>
      </c>
      <c r="T25" s="81">
        <v>0</v>
      </c>
      <c r="U25" s="81">
        <v>0</v>
      </c>
      <c r="V25" s="81">
        <v>0</v>
      </c>
      <c r="W25" s="81">
        <v>0</v>
      </c>
      <c r="X25" s="81">
        <v>0</v>
      </c>
      <c r="Y25" s="81">
        <v>0</v>
      </c>
      <c r="Z25" s="81">
        <v>0</v>
      </c>
      <c r="AA25" s="81">
        <v>0</v>
      </c>
      <c r="AB25" s="81">
        <v>0</v>
      </c>
      <c r="AC25" s="81">
        <v>0</v>
      </c>
      <c r="AD25" s="31">
        <v>0</v>
      </c>
      <c r="AE25" s="31">
        <f t="shared" si="16"/>
        <v>0</v>
      </c>
      <c r="AF25" s="71"/>
      <c r="AG25" s="140">
        <f t="shared" si="17"/>
        <v>2.1791978614804985E-2</v>
      </c>
      <c r="AH25" s="130">
        <f t="shared" si="18"/>
        <v>2.457062827096489E-2</v>
      </c>
      <c r="AI25" s="130">
        <f t="shared" si="19"/>
        <v>4.8899755501222497E-2</v>
      </c>
      <c r="AJ25" s="130">
        <f t="shared" si="20"/>
        <v>1.4225155765455631E-2</v>
      </c>
      <c r="AK25" s="130">
        <f t="shared" si="21"/>
        <v>5.9407116972613319E-2</v>
      </c>
      <c r="AL25" s="130">
        <f t="shared" si="22"/>
        <v>2.4906600249066001E-2</v>
      </c>
      <c r="AM25" s="130">
        <f t="shared" si="23"/>
        <v>1.2406947890818859E-2</v>
      </c>
      <c r="AN25" s="130">
        <f t="shared" si="24"/>
        <v>7.4081390754642429E-2</v>
      </c>
      <c r="AO25" s="130">
        <f t="shared" si="25"/>
        <v>9.7560975609756101E-2</v>
      </c>
      <c r="AP25" s="136">
        <f t="shared" si="26"/>
        <v>2.6571893579566214E-2</v>
      </c>
      <c r="AQ25" s="136" t="str">
        <f t="shared" si="27"/>
        <v>-</v>
      </c>
      <c r="AR25" s="136" t="str">
        <f t="shared" si="28"/>
        <v>-</v>
      </c>
      <c r="AS25" s="120" t="str">
        <f t="shared" si="29"/>
        <v>-</v>
      </c>
      <c r="AT25" s="131">
        <f t="shared" si="30"/>
        <v>3.477120328169736E-2</v>
      </c>
      <c r="AU25" s="130" t="str">
        <f t="shared" si="31"/>
        <v>-</v>
      </c>
      <c r="AV25" s="130" t="str">
        <f t="shared" si="32"/>
        <v>-</v>
      </c>
      <c r="AW25" s="130" t="str">
        <f t="shared" si="33"/>
        <v>-</v>
      </c>
      <c r="AX25" s="130" t="str">
        <f t="shared" si="34"/>
        <v>-</v>
      </c>
      <c r="AY25" s="130" t="str">
        <f t="shared" si="35"/>
        <v>-</v>
      </c>
      <c r="AZ25" s="130" t="str">
        <f t="shared" si="36"/>
        <v>-</v>
      </c>
      <c r="BA25" s="130" t="str">
        <f t="shared" si="37"/>
        <v>-</v>
      </c>
      <c r="BB25" s="130" t="str">
        <f t="shared" si="38"/>
        <v>-</v>
      </c>
      <c r="BC25" s="148" t="str">
        <f t="shared" si="39"/>
        <v>-</v>
      </c>
      <c r="BD25" s="148" t="str">
        <f t="shared" si="40"/>
        <v>-</v>
      </c>
      <c r="BE25" s="148" t="str">
        <f t="shared" si="41"/>
        <v>-</v>
      </c>
      <c r="BF25" s="131" t="str">
        <f t="shared" si="42"/>
        <v>-</v>
      </c>
      <c r="BG25" s="131" t="str">
        <f t="shared" si="43"/>
        <v>-</v>
      </c>
      <c r="BH25" s="71"/>
      <c r="BI25" s="29">
        <f ca="1">'Direct Costs - P&amp;L Input'!E28</f>
        <v>0</v>
      </c>
      <c r="BJ25" s="29">
        <f ca="1">'Direct Costs - P&amp;L Input'!F28</f>
        <v>0</v>
      </c>
      <c r="BK25" s="31">
        <f ca="1">'Direct Costs - P&amp;L Input'!G28</f>
        <v>0</v>
      </c>
      <c r="BL25" s="29">
        <f ca="1">'Direct Costs - P&amp;L Input'!H28</f>
        <v>0</v>
      </c>
      <c r="BM25" s="29">
        <f ca="1">'Direct Costs - P&amp;L Input'!I28</f>
        <v>0</v>
      </c>
      <c r="BN25" s="29">
        <f ca="1">'Direct Costs - P&amp;L Input'!J28</f>
        <v>0</v>
      </c>
      <c r="BO25" s="29">
        <f ca="1">'Direct Costs - P&amp;L Input'!K28</f>
        <v>0</v>
      </c>
      <c r="BP25" s="29">
        <f ca="1">'Direct Costs - P&amp;L Input'!L28</f>
        <v>0</v>
      </c>
      <c r="BQ25" s="29">
        <f ca="1">'Direct Costs - P&amp;L Input'!M28</f>
        <v>0</v>
      </c>
      <c r="BR25" s="29">
        <f ca="1">'Direct Costs - P&amp;L Input'!N28</f>
        <v>0</v>
      </c>
      <c r="BS25" s="29">
        <f ca="1">'Direct Costs - P&amp;L Input'!O28</f>
        <v>0</v>
      </c>
      <c r="BT25" s="29">
        <f ca="1">'Direct Costs - P&amp;L Input'!P28</f>
        <v>0</v>
      </c>
      <c r="BU25" s="29">
        <f ca="1">'Direct Costs - P&amp;L Input'!Q28</f>
        <v>0</v>
      </c>
      <c r="BV25" s="29">
        <f ca="1">'Direct Costs - P&amp;L Input'!R28</f>
        <v>0</v>
      </c>
      <c r="BW25" s="31">
        <f ca="1">'Direct Costs - P&amp;L Input'!S28</f>
        <v>0</v>
      </c>
      <c r="BX25" s="40">
        <f t="shared" ca="1" si="45"/>
        <v>0</v>
      </c>
      <c r="BY25" s="71"/>
      <c r="BZ25" s="166">
        <f t="shared" ca="1" si="46"/>
        <v>0</v>
      </c>
      <c r="CA25" s="166">
        <f t="shared" ca="1" si="47"/>
        <v>0</v>
      </c>
      <c r="CB25" s="167">
        <f t="shared" ca="1" si="48"/>
        <v>0</v>
      </c>
      <c r="CC25" s="166">
        <f t="shared" ca="1" si="49"/>
        <v>0</v>
      </c>
      <c r="CD25" s="166">
        <f t="shared" ca="1" si="50"/>
        <v>0</v>
      </c>
      <c r="CE25" s="166">
        <f t="shared" ca="1" si="51"/>
        <v>0</v>
      </c>
      <c r="CF25" s="166">
        <f t="shared" ca="1" si="52"/>
        <v>0</v>
      </c>
      <c r="CG25" s="166">
        <f t="shared" ca="1" si="53"/>
        <v>0</v>
      </c>
      <c r="CH25" s="166">
        <f t="shared" ca="1" si="54"/>
        <v>0</v>
      </c>
      <c r="CI25" s="166">
        <f t="shared" ca="1" si="55"/>
        <v>0</v>
      </c>
      <c r="CJ25" s="166">
        <f t="shared" ca="1" si="56"/>
        <v>0</v>
      </c>
      <c r="CK25" s="166">
        <f t="shared" ca="1" si="57"/>
        <v>0</v>
      </c>
      <c r="CL25" s="166">
        <f t="shared" ca="1" si="58"/>
        <v>0</v>
      </c>
      <c r="CM25" s="166">
        <f t="shared" ca="1" si="59"/>
        <v>0</v>
      </c>
      <c r="CN25" s="167">
        <f t="shared" ca="1" si="60"/>
        <v>0</v>
      </c>
      <c r="CO25" s="168">
        <f t="shared" ca="1" si="61"/>
        <v>0</v>
      </c>
    </row>
    <row r="26" spans="2:93" x14ac:dyDescent="0.35">
      <c r="B26" s="32" t="s">
        <v>23</v>
      </c>
      <c r="C26" s="237" t="s">
        <v>64</v>
      </c>
      <c r="D26" s="71"/>
      <c r="E26" s="426">
        <v>4000</v>
      </c>
      <c r="F26" s="416">
        <v>800</v>
      </c>
      <c r="G26" s="416">
        <v>1400</v>
      </c>
      <c r="H26" s="416">
        <v>600</v>
      </c>
      <c r="I26" s="416">
        <v>900</v>
      </c>
      <c r="J26" s="416">
        <v>800</v>
      </c>
      <c r="K26" s="416">
        <v>2000</v>
      </c>
      <c r="L26" s="416">
        <v>1000</v>
      </c>
      <c r="M26" s="416">
        <v>1000</v>
      </c>
      <c r="N26" s="417">
        <v>100</v>
      </c>
      <c r="O26" s="417">
        <v>0</v>
      </c>
      <c r="P26" s="417">
        <v>0</v>
      </c>
      <c r="Q26" s="418">
        <v>0</v>
      </c>
      <c r="R26" s="31">
        <f t="shared" si="15"/>
        <v>8600</v>
      </c>
      <c r="S26" s="81">
        <v>0</v>
      </c>
      <c r="T26" s="81">
        <v>0</v>
      </c>
      <c r="U26" s="81">
        <v>0</v>
      </c>
      <c r="V26" s="81">
        <v>0</v>
      </c>
      <c r="W26" s="81">
        <v>0</v>
      </c>
      <c r="X26" s="81">
        <v>0</v>
      </c>
      <c r="Y26" s="81">
        <v>0</v>
      </c>
      <c r="Z26" s="81">
        <v>0</v>
      </c>
      <c r="AA26" s="81">
        <v>0</v>
      </c>
      <c r="AB26" s="81">
        <v>0</v>
      </c>
      <c r="AC26" s="81">
        <v>0</v>
      </c>
      <c r="AD26" s="31">
        <v>0</v>
      </c>
      <c r="AE26" s="31">
        <f t="shared" si="16"/>
        <v>0</v>
      </c>
      <c r="AF26" s="71"/>
      <c r="AG26" s="140">
        <f t="shared" si="17"/>
        <v>9.6853238288022152E-3</v>
      </c>
      <c r="AH26" s="130">
        <f t="shared" si="18"/>
        <v>1.9656502616771911E-2</v>
      </c>
      <c r="AI26" s="130">
        <f t="shared" si="19"/>
        <v>3.4229828850855744E-2</v>
      </c>
      <c r="AJ26" s="130">
        <f t="shared" si="20"/>
        <v>8.5350934592733785E-3</v>
      </c>
      <c r="AK26" s="130">
        <f t="shared" si="21"/>
        <v>1.7822135091783996E-2</v>
      </c>
      <c r="AL26" s="130">
        <f t="shared" si="22"/>
        <v>9.9626400996264009E-3</v>
      </c>
      <c r="AM26" s="130">
        <f t="shared" si="23"/>
        <v>2.4813895781637719E-2</v>
      </c>
      <c r="AN26" s="130">
        <f t="shared" si="24"/>
        <v>2.4693796918214144E-2</v>
      </c>
      <c r="AO26" s="130">
        <f t="shared" si="25"/>
        <v>4.878048780487805E-2</v>
      </c>
      <c r="AP26" s="136">
        <f t="shared" si="26"/>
        <v>3.3214866974457767E-3</v>
      </c>
      <c r="AQ26" s="136" t="str">
        <f t="shared" si="27"/>
        <v>-</v>
      </c>
      <c r="AR26" s="136" t="str">
        <f t="shared" si="28"/>
        <v>-</v>
      </c>
      <c r="AS26" s="120" t="str">
        <f t="shared" si="29"/>
        <v>-</v>
      </c>
      <c r="AT26" s="131">
        <f t="shared" si="30"/>
        <v>1.8926097988771984E-2</v>
      </c>
      <c r="AU26" s="130" t="str">
        <f t="shared" si="31"/>
        <v>-</v>
      </c>
      <c r="AV26" s="130" t="str">
        <f t="shared" si="32"/>
        <v>-</v>
      </c>
      <c r="AW26" s="130" t="str">
        <f t="shared" si="33"/>
        <v>-</v>
      </c>
      <c r="AX26" s="130" t="str">
        <f t="shared" si="34"/>
        <v>-</v>
      </c>
      <c r="AY26" s="130" t="str">
        <f t="shared" si="35"/>
        <v>-</v>
      </c>
      <c r="AZ26" s="130" t="str">
        <f t="shared" si="36"/>
        <v>-</v>
      </c>
      <c r="BA26" s="130" t="str">
        <f t="shared" si="37"/>
        <v>-</v>
      </c>
      <c r="BB26" s="130" t="str">
        <f t="shared" si="38"/>
        <v>-</v>
      </c>
      <c r="BC26" s="148" t="str">
        <f t="shared" si="39"/>
        <v>-</v>
      </c>
      <c r="BD26" s="148" t="str">
        <f t="shared" si="40"/>
        <v>-</v>
      </c>
      <c r="BE26" s="148" t="str">
        <f t="shared" si="41"/>
        <v>-</v>
      </c>
      <c r="BF26" s="131" t="str">
        <f t="shared" si="42"/>
        <v>-</v>
      </c>
      <c r="BG26" s="131" t="str">
        <f t="shared" si="43"/>
        <v>-</v>
      </c>
      <c r="BH26" s="71"/>
      <c r="BI26" s="29" t="e">
        <f t="shared" ref="BI26:BI31" si="62">AVERAGE($AL26:$AO26)*BI$15</f>
        <v>#N/A</v>
      </c>
      <c r="BJ26" s="29" t="e">
        <f t="shared" si="44"/>
        <v>#N/A</v>
      </c>
      <c r="BK26" s="31" t="e">
        <f t="shared" si="44"/>
        <v>#N/A</v>
      </c>
      <c r="BL26" s="29" t="e">
        <f t="shared" si="44"/>
        <v>#N/A</v>
      </c>
      <c r="BM26" s="29" t="e">
        <f t="shared" si="44"/>
        <v>#N/A</v>
      </c>
      <c r="BN26" s="29" t="e">
        <f t="shared" si="44"/>
        <v>#N/A</v>
      </c>
      <c r="BO26" s="29" t="e">
        <f t="shared" si="44"/>
        <v>#N/A</v>
      </c>
      <c r="BP26" s="29" t="e">
        <f t="shared" si="44"/>
        <v>#N/A</v>
      </c>
      <c r="BQ26" s="29" t="e">
        <f t="shared" si="44"/>
        <v>#N/A</v>
      </c>
      <c r="BR26" s="29" t="e">
        <f t="shared" si="44"/>
        <v>#N/A</v>
      </c>
      <c r="BS26" s="29" t="e">
        <f t="shared" si="44"/>
        <v>#N/A</v>
      </c>
      <c r="BT26" s="29" t="e">
        <f t="shared" si="44"/>
        <v>#N/A</v>
      </c>
      <c r="BU26" s="29" t="e">
        <f t="shared" si="44"/>
        <v>#N/A</v>
      </c>
      <c r="BV26" s="29" t="e">
        <f t="shared" si="44"/>
        <v>#N/A</v>
      </c>
      <c r="BW26" s="31" t="e">
        <f t="shared" si="44"/>
        <v>#N/A</v>
      </c>
      <c r="BX26" s="40" t="e">
        <f t="shared" si="45"/>
        <v>#N/A</v>
      </c>
      <c r="BY26" s="71"/>
      <c r="BZ26" s="166">
        <f t="shared" si="46"/>
        <v>0</v>
      </c>
      <c r="CA26" s="166">
        <f t="shared" si="47"/>
        <v>0</v>
      </c>
      <c r="CB26" s="167">
        <f t="shared" si="48"/>
        <v>0</v>
      </c>
      <c r="CC26" s="166">
        <f t="shared" si="49"/>
        <v>0</v>
      </c>
      <c r="CD26" s="166">
        <f t="shared" si="50"/>
        <v>0</v>
      </c>
      <c r="CE26" s="166">
        <f t="shared" si="51"/>
        <v>0</v>
      </c>
      <c r="CF26" s="166">
        <f t="shared" si="52"/>
        <v>0</v>
      </c>
      <c r="CG26" s="166">
        <f t="shared" si="53"/>
        <v>0</v>
      </c>
      <c r="CH26" s="166">
        <f t="shared" si="54"/>
        <v>0</v>
      </c>
      <c r="CI26" s="166">
        <f t="shared" si="55"/>
        <v>0</v>
      </c>
      <c r="CJ26" s="166">
        <f t="shared" si="56"/>
        <v>0</v>
      </c>
      <c r="CK26" s="166">
        <f t="shared" si="57"/>
        <v>0</v>
      </c>
      <c r="CL26" s="166">
        <f t="shared" si="58"/>
        <v>0</v>
      </c>
      <c r="CM26" s="166">
        <f t="shared" si="59"/>
        <v>0</v>
      </c>
      <c r="CN26" s="167">
        <f t="shared" si="60"/>
        <v>0</v>
      </c>
      <c r="CO26" s="168">
        <f t="shared" si="61"/>
        <v>0</v>
      </c>
    </row>
    <row r="27" spans="2:93" x14ac:dyDescent="0.35">
      <c r="B27" s="32" t="s">
        <v>24</v>
      </c>
      <c r="C27" s="237" t="s">
        <v>64</v>
      </c>
      <c r="D27" s="71"/>
      <c r="E27" s="426">
        <v>5000</v>
      </c>
      <c r="F27" s="416">
        <v>400</v>
      </c>
      <c r="G27" s="416">
        <v>1000</v>
      </c>
      <c r="H27" s="416">
        <v>500</v>
      </c>
      <c r="I27" s="416">
        <v>600</v>
      </c>
      <c r="J27" s="416">
        <v>1000</v>
      </c>
      <c r="K27" s="416">
        <v>1000</v>
      </c>
      <c r="L27" s="416">
        <v>1000</v>
      </c>
      <c r="M27" s="416">
        <v>1000</v>
      </c>
      <c r="N27" s="417">
        <v>2000</v>
      </c>
      <c r="O27" s="417">
        <v>0</v>
      </c>
      <c r="P27" s="417">
        <v>0</v>
      </c>
      <c r="Q27" s="418">
        <v>0</v>
      </c>
      <c r="R27" s="31">
        <f t="shared" si="15"/>
        <v>8500</v>
      </c>
      <c r="S27" s="81">
        <v>0</v>
      </c>
      <c r="T27" s="81">
        <v>0</v>
      </c>
      <c r="U27" s="81">
        <v>0</v>
      </c>
      <c r="V27" s="81">
        <v>0</v>
      </c>
      <c r="W27" s="81">
        <v>0</v>
      </c>
      <c r="X27" s="81">
        <v>0</v>
      </c>
      <c r="Y27" s="81">
        <v>0</v>
      </c>
      <c r="Z27" s="81">
        <v>0</v>
      </c>
      <c r="AA27" s="81">
        <v>0</v>
      </c>
      <c r="AB27" s="81">
        <v>0</v>
      </c>
      <c r="AC27" s="81">
        <v>0</v>
      </c>
      <c r="AD27" s="31">
        <v>0</v>
      </c>
      <c r="AE27" s="31">
        <f t="shared" si="16"/>
        <v>0</v>
      </c>
      <c r="AF27" s="71"/>
      <c r="AG27" s="140">
        <f t="shared" si="17"/>
        <v>1.2106654786002769E-2</v>
      </c>
      <c r="AH27" s="130">
        <f t="shared" si="18"/>
        <v>9.8282513083859553E-3</v>
      </c>
      <c r="AI27" s="130">
        <f t="shared" si="19"/>
        <v>2.4449877750611249E-2</v>
      </c>
      <c r="AJ27" s="130">
        <f t="shared" si="20"/>
        <v>7.1125778827278155E-3</v>
      </c>
      <c r="AK27" s="130">
        <f t="shared" si="21"/>
        <v>1.1881423394522663E-2</v>
      </c>
      <c r="AL27" s="130">
        <f t="shared" si="22"/>
        <v>1.2453300124533001E-2</v>
      </c>
      <c r="AM27" s="130">
        <f t="shared" si="23"/>
        <v>1.2406947890818859E-2</v>
      </c>
      <c r="AN27" s="130">
        <f t="shared" si="24"/>
        <v>2.4693796918214144E-2</v>
      </c>
      <c r="AO27" s="130">
        <f t="shared" si="25"/>
        <v>4.878048780487805E-2</v>
      </c>
      <c r="AP27" s="136">
        <f t="shared" si="26"/>
        <v>6.6429733948915534E-2</v>
      </c>
      <c r="AQ27" s="136" t="str">
        <f t="shared" si="27"/>
        <v>-</v>
      </c>
      <c r="AR27" s="136" t="str">
        <f t="shared" si="28"/>
        <v>-</v>
      </c>
      <c r="AS27" s="120" t="str">
        <f t="shared" si="29"/>
        <v>-</v>
      </c>
      <c r="AT27" s="131">
        <f t="shared" si="30"/>
        <v>1.8706027081925796E-2</v>
      </c>
      <c r="AU27" s="130" t="str">
        <f t="shared" si="31"/>
        <v>-</v>
      </c>
      <c r="AV27" s="130" t="str">
        <f t="shared" si="32"/>
        <v>-</v>
      </c>
      <c r="AW27" s="130" t="str">
        <f t="shared" si="33"/>
        <v>-</v>
      </c>
      <c r="AX27" s="130" t="str">
        <f t="shared" si="34"/>
        <v>-</v>
      </c>
      <c r="AY27" s="130" t="str">
        <f t="shared" si="35"/>
        <v>-</v>
      </c>
      <c r="AZ27" s="130" t="str">
        <f t="shared" si="36"/>
        <v>-</v>
      </c>
      <c r="BA27" s="130" t="str">
        <f t="shared" si="37"/>
        <v>-</v>
      </c>
      <c r="BB27" s="130" t="str">
        <f t="shared" si="38"/>
        <v>-</v>
      </c>
      <c r="BC27" s="148" t="str">
        <f t="shared" si="39"/>
        <v>-</v>
      </c>
      <c r="BD27" s="148" t="str">
        <f t="shared" si="40"/>
        <v>-</v>
      </c>
      <c r="BE27" s="148" t="str">
        <f t="shared" si="41"/>
        <v>-</v>
      </c>
      <c r="BF27" s="131" t="str">
        <f t="shared" si="42"/>
        <v>-</v>
      </c>
      <c r="BG27" s="131" t="str">
        <f t="shared" si="43"/>
        <v>-</v>
      </c>
      <c r="BH27" s="71"/>
      <c r="BI27" s="29" t="e">
        <f t="shared" si="62"/>
        <v>#N/A</v>
      </c>
      <c r="BJ27" s="29" t="e">
        <f t="shared" si="44"/>
        <v>#N/A</v>
      </c>
      <c r="BK27" s="31" t="e">
        <f t="shared" si="44"/>
        <v>#N/A</v>
      </c>
      <c r="BL27" s="29" t="e">
        <f t="shared" si="44"/>
        <v>#N/A</v>
      </c>
      <c r="BM27" s="29" t="e">
        <f t="shared" si="44"/>
        <v>#N/A</v>
      </c>
      <c r="BN27" s="29" t="e">
        <f t="shared" si="44"/>
        <v>#N/A</v>
      </c>
      <c r="BO27" s="29" t="e">
        <f t="shared" si="44"/>
        <v>#N/A</v>
      </c>
      <c r="BP27" s="29" t="e">
        <f t="shared" si="44"/>
        <v>#N/A</v>
      </c>
      <c r="BQ27" s="29" t="e">
        <f t="shared" si="44"/>
        <v>#N/A</v>
      </c>
      <c r="BR27" s="29" t="e">
        <f t="shared" si="44"/>
        <v>#N/A</v>
      </c>
      <c r="BS27" s="29" t="e">
        <f t="shared" si="44"/>
        <v>#N/A</v>
      </c>
      <c r="BT27" s="29" t="e">
        <f t="shared" si="44"/>
        <v>#N/A</v>
      </c>
      <c r="BU27" s="29" t="e">
        <f t="shared" si="44"/>
        <v>#N/A</v>
      </c>
      <c r="BV27" s="29" t="e">
        <f t="shared" si="44"/>
        <v>#N/A</v>
      </c>
      <c r="BW27" s="31" t="e">
        <f t="shared" si="44"/>
        <v>#N/A</v>
      </c>
      <c r="BX27" s="40" t="e">
        <f t="shared" si="45"/>
        <v>#N/A</v>
      </c>
      <c r="BY27" s="71"/>
      <c r="BZ27" s="166">
        <f t="shared" si="46"/>
        <v>0</v>
      </c>
      <c r="CA27" s="166">
        <f t="shared" si="47"/>
        <v>0</v>
      </c>
      <c r="CB27" s="167">
        <f t="shared" si="48"/>
        <v>0</v>
      </c>
      <c r="CC27" s="166">
        <f t="shared" si="49"/>
        <v>0</v>
      </c>
      <c r="CD27" s="166">
        <f t="shared" si="50"/>
        <v>0</v>
      </c>
      <c r="CE27" s="166">
        <f t="shared" si="51"/>
        <v>0</v>
      </c>
      <c r="CF27" s="166">
        <f t="shared" si="52"/>
        <v>0</v>
      </c>
      <c r="CG27" s="166">
        <f t="shared" si="53"/>
        <v>0</v>
      </c>
      <c r="CH27" s="166">
        <f t="shared" si="54"/>
        <v>0</v>
      </c>
      <c r="CI27" s="166">
        <f t="shared" si="55"/>
        <v>0</v>
      </c>
      <c r="CJ27" s="166">
        <f t="shared" si="56"/>
        <v>0</v>
      </c>
      <c r="CK27" s="166">
        <f t="shared" si="57"/>
        <v>0</v>
      </c>
      <c r="CL27" s="166">
        <f t="shared" si="58"/>
        <v>0</v>
      </c>
      <c r="CM27" s="166">
        <f t="shared" si="59"/>
        <v>0</v>
      </c>
      <c r="CN27" s="167">
        <f t="shared" si="60"/>
        <v>0</v>
      </c>
      <c r="CO27" s="168">
        <f t="shared" si="61"/>
        <v>0</v>
      </c>
    </row>
    <row r="28" spans="2:93" x14ac:dyDescent="0.35">
      <c r="B28" s="32" t="s">
        <v>25</v>
      </c>
      <c r="C28" s="237" t="s">
        <v>64</v>
      </c>
      <c r="D28" s="71"/>
      <c r="E28" s="426">
        <v>2000</v>
      </c>
      <c r="F28" s="416">
        <v>600</v>
      </c>
      <c r="G28" s="416">
        <v>400</v>
      </c>
      <c r="H28" s="416">
        <v>800</v>
      </c>
      <c r="I28" s="416">
        <v>800</v>
      </c>
      <c r="J28" s="416">
        <v>400</v>
      </c>
      <c r="K28" s="416">
        <v>300</v>
      </c>
      <c r="L28" s="416">
        <v>800</v>
      </c>
      <c r="M28" s="416">
        <v>1000</v>
      </c>
      <c r="N28" s="417">
        <v>1000</v>
      </c>
      <c r="O28" s="417">
        <v>0</v>
      </c>
      <c r="P28" s="417">
        <v>0</v>
      </c>
      <c r="Q28" s="418">
        <v>0</v>
      </c>
      <c r="R28" s="31">
        <f t="shared" si="15"/>
        <v>6100</v>
      </c>
      <c r="S28" s="81">
        <v>0</v>
      </c>
      <c r="T28" s="81">
        <v>0</v>
      </c>
      <c r="U28" s="81">
        <v>0</v>
      </c>
      <c r="V28" s="81">
        <v>0</v>
      </c>
      <c r="W28" s="81">
        <v>0</v>
      </c>
      <c r="X28" s="81">
        <v>0</v>
      </c>
      <c r="Y28" s="81">
        <v>0</v>
      </c>
      <c r="Z28" s="81">
        <v>0</v>
      </c>
      <c r="AA28" s="81">
        <v>0</v>
      </c>
      <c r="AB28" s="81">
        <v>0</v>
      </c>
      <c r="AC28" s="81">
        <v>0</v>
      </c>
      <c r="AD28" s="31">
        <v>0</v>
      </c>
      <c r="AE28" s="31">
        <f t="shared" si="16"/>
        <v>0</v>
      </c>
      <c r="AF28" s="71"/>
      <c r="AG28" s="140">
        <f t="shared" si="17"/>
        <v>4.8426619144011076E-3</v>
      </c>
      <c r="AH28" s="130">
        <f t="shared" si="18"/>
        <v>1.4742376962578933E-2</v>
      </c>
      <c r="AI28" s="130">
        <f t="shared" si="19"/>
        <v>9.7799511002444987E-3</v>
      </c>
      <c r="AJ28" s="130">
        <f t="shared" si="20"/>
        <v>1.1380124612364505E-2</v>
      </c>
      <c r="AK28" s="130">
        <f t="shared" si="21"/>
        <v>1.5841897859363553E-2</v>
      </c>
      <c r="AL28" s="130">
        <f t="shared" si="22"/>
        <v>4.9813200498132005E-3</v>
      </c>
      <c r="AM28" s="130">
        <f t="shared" si="23"/>
        <v>3.7220843672456576E-3</v>
      </c>
      <c r="AN28" s="130">
        <f t="shared" si="24"/>
        <v>1.9755037534571317E-2</v>
      </c>
      <c r="AO28" s="130">
        <f t="shared" si="25"/>
        <v>4.878048780487805E-2</v>
      </c>
      <c r="AP28" s="136">
        <f t="shared" si="26"/>
        <v>3.3214866974457767E-2</v>
      </c>
      <c r="AQ28" s="136" t="str">
        <f t="shared" si="27"/>
        <v>-</v>
      </c>
      <c r="AR28" s="136" t="str">
        <f t="shared" si="28"/>
        <v>-</v>
      </c>
      <c r="AS28" s="120" t="str">
        <f t="shared" si="29"/>
        <v>-</v>
      </c>
      <c r="AT28" s="131">
        <f t="shared" si="30"/>
        <v>1.3424325317617336E-2</v>
      </c>
      <c r="AU28" s="130" t="str">
        <f t="shared" si="31"/>
        <v>-</v>
      </c>
      <c r="AV28" s="130" t="str">
        <f t="shared" si="32"/>
        <v>-</v>
      </c>
      <c r="AW28" s="130" t="str">
        <f t="shared" si="33"/>
        <v>-</v>
      </c>
      <c r="AX28" s="130" t="str">
        <f t="shared" si="34"/>
        <v>-</v>
      </c>
      <c r="AY28" s="130" t="str">
        <f t="shared" si="35"/>
        <v>-</v>
      </c>
      <c r="AZ28" s="130" t="str">
        <f t="shared" si="36"/>
        <v>-</v>
      </c>
      <c r="BA28" s="130" t="str">
        <f t="shared" si="37"/>
        <v>-</v>
      </c>
      <c r="BB28" s="130" t="str">
        <f t="shared" si="38"/>
        <v>-</v>
      </c>
      <c r="BC28" s="148" t="str">
        <f t="shared" si="39"/>
        <v>-</v>
      </c>
      <c r="BD28" s="148" t="str">
        <f t="shared" si="40"/>
        <v>-</v>
      </c>
      <c r="BE28" s="148" t="str">
        <f t="shared" si="41"/>
        <v>-</v>
      </c>
      <c r="BF28" s="131" t="str">
        <f t="shared" si="42"/>
        <v>-</v>
      </c>
      <c r="BG28" s="131" t="str">
        <f t="shared" si="43"/>
        <v>-</v>
      </c>
      <c r="BH28" s="71"/>
      <c r="BI28" s="29" t="e">
        <f t="shared" si="62"/>
        <v>#N/A</v>
      </c>
      <c r="BJ28" s="29" t="e">
        <f t="shared" si="44"/>
        <v>#N/A</v>
      </c>
      <c r="BK28" s="31" t="e">
        <f t="shared" si="44"/>
        <v>#N/A</v>
      </c>
      <c r="BL28" s="29" t="e">
        <f t="shared" si="44"/>
        <v>#N/A</v>
      </c>
      <c r="BM28" s="29" t="e">
        <f t="shared" si="44"/>
        <v>#N/A</v>
      </c>
      <c r="BN28" s="29" t="e">
        <f t="shared" si="44"/>
        <v>#N/A</v>
      </c>
      <c r="BO28" s="29" t="e">
        <f t="shared" si="44"/>
        <v>#N/A</v>
      </c>
      <c r="BP28" s="29" t="e">
        <f t="shared" si="44"/>
        <v>#N/A</v>
      </c>
      <c r="BQ28" s="29" t="e">
        <f t="shared" si="44"/>
        <v>#N/A</v>
      </c>
      <c r="BR28" s="29" t="e">
        <f t="shared" si="44"/>
        <v>#N/A</v>
      </c>
      <c r="BS28" s="29" t="e">
        <f t="shared" si="44"/>
        <v>#N/A</v>
      </c>
      <c r="BT28" s="29" t="e">
        <f t="shared" si="44"/>
        <v>#N/A</v>
      </c>
      <c r="BU28" s="29" t="e">
        <f t="shared" si="44"/>
        <v>#N/A</v>
      </c>
      <c r="BV28" s="29" t="e">
        <f t="shared" si="44"/>
        <v>#N/A</v>
      </c>
      <c r="BW28" s="31" t="e">
        <f t="shared" si="44"/>
        <v>#N/A</v>
      </c>
      <c r="BX28" s="40" t="e">
        <f t="shared" si="45"/>
        <v>#N/A</v>
      </c>
      <c r="BY28" s="71"/>
      <c r="BZ28" s="166">
        <f t="shared" si="46"/>
        <v>0</v>
      </c>
      <c r="CA28" s="166">
        <f t="shared" si="47"/>
        <v>0</v>
      </c>
      <c r="CB28" s="167">
        <f t="shared" si="48"/>
        <v>0</v>
      </c>
      <c r="CC28" s="166">
        <f t="shared" si="49"/>
        <v>0</v>
      </c>
      <c r="CD28" s="166">
        <f t="shared" si="50"/>
        <v>0</v>
      </c>
      <c r="CE28" s="166">
        <f t="shared" si="51"/>
        <v>0</v>
      </c>
      <c r="CF28" s="166">
        <f t="shared" si="52"/>
        <v>0</v>
      </c>
      <c r="CG28" s="166">
        <f t="shared" si="53"/>
        <v>0</v>
      </c>
      <c r="CH28" s="166">
        <f t="shared" si="54"/>
        <v>0</v>
      </c>
      <c r="CI28" s="166">
        <f t="shared" si="55"/>
        <v>0</v>
      </c>
      <c r="CJ28" s="166">
        <f t="shared" si="56"/>
        <v>0</v>
      </c>
      <c r="CK28" s="166">
        <f t="shared" si="57"/>
        <v>0</v>
      </c>
      <c r="CL28" s="166">
        <f t="shared" si="58"/>
        <v>0</v>
      </c>
      <c r="CM28" s="166">
        <f t="shared" si="59"/>
        <v>0</v>
      </c>
      <c r="CN28" s="167">
        <f t="shared" si="60"/>
        <v>0</v>
      </c>
      <c r="CO28" s="168">
        <f t="shared" si="61"/>
        <v>0</v>
      </c>
    </row>
    <row r="29" spans="2:93" x14ac:dyDescent="0.35">
      <c r="B29" s="32" t="s">
        <v>26</v>
      </c>
      <c r="C29" s="237" t="s">
        <v>64</v>
      </c>
      <c r="D29" s="71"/>
      <c r="E29" s="426">
        <v>1000</v>
      </c>
      <c r="F29" s="416">
        <v>200</v>
      </c>
      <c r="G29" s="416">
        <v>200</v>
      </c>
      <c r="H29" s="416">
        <v>400</v>
      </c>
      <c r="I29" s="416">
        <v>500</v>
      </c>
      <c r="J29" s="416">
        <v>600</v>
      </c>
      <c r="K29" s="416">
        <v>200</v>
      </c>
      <c r="L29" s="416">
        <v>600</v>
      </c>
      <c r="M29" s="416">
        <v>800</v>
      </c>
      <c r="N29" s="417">
        <v>500</v>
      </c>
      <c r="O29" s="417">
        <v>0</v>
      </c>
      <c r="P29" s="417">
        <v>0</v>
      </c>
      <c r="Q29" s="418">
        <v>0</v>
      </c>
      <c r="R29" s="31">
        <f t="shared" si="15"/>
        <v>4000</v>
      </c>
      <c r="S29" s="81">
        <v>0</v>
      </c>
      <c r="T29" s="81">
        <v>0</v>
      </c>
      <c r="U29" s="81">
        <v>0</v>
      </c>
      <c r="V29" s="81">
        <v>0</v>
      </c>
      <c r="W29" s="81">
        <v>0</v>
      </c>
      <c r="X29" s="81">
        <v>0</v>
      </c>
      <c r="Y29" s="81">
        <v>0</v>
      </c>
      <c r="Z29" s="81">
        <v>0</v>
      </c>
      <c r="AA29" s="81">
        <v>0</v>
      </c>
      <c r="AB29" s="81">
        <v>0</v>
      </c>
      <c r="AC29" s="81">
        <v>0</v>
      </c>
      <c r="AD29" s="31">
        <v>0</v>
      </c>
      <c r="AE29" s="31">
        <f t="shared" si="16"/>
        <v>0</v>
      </c>
      <c r="AF29" s="71"/>
      <c r="AG29" s="140">
        <f t="shared" si="17"/>
        <v>2.4213309572005538E-3</v>
      </c>
      <c r="AH29" s="130">
        <f t="shared" si="18"/>
        <v>4.9141256541929777E-3</v>
      </c>
      <c r="AI29" s="130">
        <f t="shared" si="19"/>
        <v>4.8899755501222494E-3</v>
      </c>
      <c r="AJ29" s="130">
        <f t="shared" si="20"/>
        <v>5.6900623061822524E-3</v>
      </c>
      <c r="AK29" s="130">
        <f t="shared" si="21"/>
        <v>9.9011861621022199E-3</v>
      </c>
      <c r="AL29" s="130">
        <f t="shared" si="22"/>
        <v>7.4719800747198011E-3</v>
      </c>
      <c r="AM29" s="130">
        <f t="shared" si="23"/>
        <v>2.4813895781637717E-3</v>
      </c>
      <c r="AN29" s="130">
        <f t="shared" si="24"/>
        <v>1.4816278150928487E-2</v>
      </c>
      <c r="AO29" s="130">
        <f t="shared" si="25"/>
        <v>3.9024390243902439E-2</v>
      </c>
      <c r="AP29" s="136">
        <f t="shared" si="26"/>
        <v>1.6607433487228884E-2</v>
      </c>
      <c r="AQ29" s="136" t="str">
        <f t="shared" si="27"/>
        <v>-</v>
      </c>
      <c r="AR29" s="136" t="str">
        <f t="shared" si="28"/>
        <v>-</v>
      </c>
      <c r="AS29" s="120" t="str">
        <f t="shared" si="29"/>
        <v>-</v>
      </c>
      <c r="AT29" s="131">
        <f t="shared" si="30"/>
        <v>8.802836273847434E-3</v>
      </c>
      <c r="AU29" s="130" t="str">
        <f t="shared" si="31"/>
        <v>-</v>
      </c>
      <c r="AV29" s="130" t="str">
        <f t="shared" si="32"/>
        <v>-</v>
      </c>
      <c r="AW29" s="130" t="str">
        <f t="shared" si="33"/>
        <v>-</v>
      </c>
      <c r="AX29" s="130" t="str">
        <f t="shared" si="34"/>
        <v>-</v>
      </c>
      <c r="AY29" s="130" t="str">
        <f t="shared" si="35"/>
        <v>-</v>
      </c>
      <c r="AZ29" s="130" t="str">
        <f t="shared" si="36"/>
        <v>-</v>
      </c>
      <c r="BA29" s="130" t="str">
        <f t="shared" si="37"/>
        <v>-</v>
      </c>
      <c r="BB29" s="130" t="str">
        <f t="shared" si="38"/>
        <v>-</v>
      </c>
      <c r="BC29" s="148" t="str">
        <f t="shared" si="39"/>
        <v>-</v>
      </c>
      <c r="BD29" s="148" t="str">
        <f t="shared" si="40"/>
        <v>-</v>
      </c>
      <c r="BE29" s="148" t="str">
        <f t="shared" si="41"/>
        <v>-</v>
      </c>
      <c r="BF29" s="131" t="str">
        <f t="shared" si="42"/>
        <v>-</v>
      </c>
      <c r="BG29" s="131" t="str">
        <f t="shared" si="43"/>
        <v>-</v>
      </c>
      <c r="BH29" s="71"/>
      <c r="BI29" s="29" t="e">
        <f t="shared" si="62"/>
        <v>#N/A</v>
      </c>
      <c r="BJ29" s="29" t="e">
        <f t="shared" si="44"/>
        <v>#N/A</v>
      </c>
      <c r="BK29" s="31" t="e">
        <f t="shared" si="44"/>
        <v>#N/A</v>
      </c>
      <c r="BL29" s="29" t="e">
        <f t="shared" si="44"/>
        <v>#N/A</v>
      </c>
      <c r="BM29" s="29" t="e">
        <f t="shared" si="44"/>
        <v>#N/A</v>
      </c>
      <c r="BN29" s="29" t="e">
        <f t="shared" si="44"/>
        <v>#N/A</v>
      </c>
      <c r="BO29" s="29" t="e">
        <f t="shared" si="44"/>
        <v>#N/A</v>
      </c>
      <c r="BP29" s="29" t="e">
        <f t="shared" si="44"/>
        <v>#N/A</v>
      </c>
      <c r="BQ29" s="29" t="e">
        <f t="shared" si="44"/>
        <v>#N/A</v>
      </c>
      <c r="BR29" s="29" t="e">
        <f t="shared" si="44"/>
        <v>#N/A</v>
      </c>
      <c r="BS29" s="29" t="e">
        <f t="shared" si="44"/>
        <v>#N/A</v>
      </c>
      <c r="BT29" s="29" t="e">
        <f t="shared" si="44"/>
        <v>#N/A</v>
      </c>
      <c r="BU29" s="29" t="e">
        <f t="shared" si="44"/>
        <v>#N/A</v>
      </c>
      <c r="BV29" s="29" t="e">
        <f t="shared" si="44"/>
        <v>#N/A</v>
      </c>
      <c r="BW29" s="31" t="e">
        <f t="shared" si="44"/>
        <v>#N/A</v>
      </c>
      <c r="BX29" s="40" t="e">
        <f t="shared" si="45"/>
        <v>#N/A</v>
      </c>
      <c r="BY29" s="71"/>
      <c r="BZ29" s="166">
        <f t="shared" si="46"/>
        <v>0</v>
      </c>
      <c r="CA29" s="166">
        <f t="shared" si="47"/>
        <v>0</v>
      </c>
      <c r="CB29" s="167">
        <f t="shared" si="48"/>
        <v>0</v>
      </c>
      <c r="CC29" s="166">
        <f t="shared" si="49"/>
        <v>0</v>
      </c>
      <c r="CD29" s="166">
        <f t="shared" si="50"/>
        <v>0</v>
      </c>
      <c r="CE29" s="166">
        <f t="shared" si="51"/>
        <v>0</v>
      </c>
      <c r="CF29" s="166">
        <f t="shared" si="52"/>
        <v>0</v>
      </c>
      <c r="CG29" s="166">
        <f t="shared" si="53"/>
        <v>0</v>
      </c>
      <c r="CH29" s="166">
        <f t="shared" si="54"/>
        <v>0</v>
      </c>
      <c r="CI29" s="166">
        <f t="shared" si="55"/>
        <v>0</v>
      </c>
      <c r="CJ29" s="166">
        <f t="shared" si="56"/>
        <v>0</v>
      </c>
      <c r="CK29" s="166">
        <f t="shared" si="57"/>
        <v>0</v>
      </c>
      <c r="CL29" s="166">
        <f t="shared" si="58"/>
        <v>0</v>
      </c>
      <c r="CM29" s="166">
        <f t="shared" si="59"/>
        <v>0</v>
      </c>
      <c r="CN29" s="167">
        <f t="shared" si="60"/>
        <v>0</v>
      </c>
      <c r="CO29" s="168">
        <f t="shared" si="61"/>
        <v>0</v>
      </c>
    </row>
    <row r="30" spans="2:93" x14ac:dyDescent="0.35">
      <c r="B30" s="32" t="s">
        <v>27</v>
      </c>
      <c r="C30" s="237" t="s">
        <v>64</v>
      </c>
      <c r="D30" s="71"/>
      <c r="E30" s="426">
        <v>2000</v>
      </c>
      <c r="F30" s="416">
        <v>100</v>
      </c>
      <c r="G30" s="416">
        <v>100</v>
      </c>
      <c r="H30" s="416">
        <v>200</v>
      </c>
      <c r="I30" s="416">
        <v>100</v>
      </c>
      <c r="J30" s="416">
        <v>400</v>
      </c>
      <c r="K30" s="416">
        <v>400</v>
      </c>
      <c r="L30" s="416">
        <v>100</v>
      </c>
      <c r="M30" s="416">
        <v>200</v>
      </c>
      <c r="N30" s="417">
        <v>400</v>
      </c>
      <c r="O30" s="417">
        <v>0</v>
      </c>
      <c r="P30" s="417">
        <v>0</v>
      </c>
      <c r="Q30" s="418">
        <v>0</v>
      </c>
      <c r="R30" s="31">
        <f t="shared" si="15"/>
        <v>2000</v>
      </c>
      <c r="S30" s="81">
        <v>0</v>
      </c>
      <c r="T30" s="81">
        <v>0</v>
      </c>
      <c r="U30" s="81">
        <v>0</v>
      </c>
      <c r="V30" s="81">
        <v>0</v>
      </c>
      <c r="W30" s="81">
        <v>0</v>
      </c>
      <c r="X30" s="81">
        <v>0</v>
      </c>
      <c r="Y30" s="81">
        <v>0</v>
      </c>
      <c r="Z30" s="81">
        <v>0</v>
      </c>
      <c r="AA30" s="81">
        <v>0</v>
      </c>
      <c r="AB30" s="81">
        <v>0</v>
      </c>
      <c r="AC30" s="81">
        <v>0</v>
      </c>
      <c r="AD30" s="31">
        <v>0</v>
      </c>
      <c r="AE30" s="31">
        <f t="shared" si="16"/>
        <v>0</v>
      </c>
      <c r="AF30" s="71"/>
      <c r="AG30" s="140">
        <f t="shared" si="17"/>
        <v>4.8426619144011076E-3</v>
      </c>
      <c r="AH30" s="130">
        <f t="shared" si="18"/>
        <v>2.4570628270964888E-3</v>
      </c>
      <c r="AI30" s="130">
        <f t="shared" si="19"/>
        <v>2.4449877750611247E-3</v>
      </c>
      <c r="AJ30" s="130">
        <f t="shared" si="20"/>
        <v>2.8450311530911262E-3</v>
      </c>
      <c r="AK30" s="130">
        <f t="shared" si="21"/>
        <v>1.9802372324204441E-3</v>
      </c>
      <c r="AL30" s="130">
        <f t="shared" si="22"/>
        <v>4.9813200498132005E-3</v>
      </c>
      <c r="AM30" s="130">
        <f t="shared" si="23"/>
        <v>4.9627791563275434E-3</v>
      </c>
      <c r="AN30" s="130">
        <f t="shared" si="24"/>
        <v>2.4693796918214147E-3</v>
      </c>
      <c r="AO30" s="130">
        <f t="shared" si="25"/>
        <v>9.7560975609756097E-3</v>
      </c>
      <c r="AP30" s="136">
        <f t="shared" si="26"/>
        <v>1.3285946789783107E-2</v>
      </c>
      <c r="AQ30" s="136" t="str">
        <f t="shared" si="27"/>
        <v>-</v>
      </c>
      <c r="AR30" s="136" t="str">
        <f t="shared" si="28"/>
        <v>-</v>
      </c>
      <c r="AS30" s="120" t="str">
        <f t="shared" si="29"/>
        <v>-</v>
      </c>
      <c r="AT30" s="131">
        <f t="shared" si="30"/>
        <v>4.401418136923717E-3</v>
      </c>
      <c r="AU30" s="130" t="str">
        <f t="shared" si="31"/>
        <v>-</v>
      </c>
      <c r="AV30" s="130" t="str">
        <f t="shared" si="32"/>
        <v>-</v>
      </c>
      <c r="AW30" s="130" t="str">
        <f t="shared" si="33"/>
        <v>-</v>
      </c>
      <c r="AX30" s="130" t="str">
        <f t="shared" si="34"/>
        <v>-</v>
      </c>
      <c r="AY30" s="130" t="str">
        <f t="shared" si="35"/>
        <v>-</v>
      </c>
      <c r="AZ30" s="130" t="str">
        <f t="shared" si="36"/>
        <v>-</v>
      </c>
      <c r="BA30" s="130" t="str">
        <f t="shared" si="37"/>
        <v>-</v>
      </c>
      <c r="BB30" s="130" t="str">
        <f t="shared" si="38"/>
        <v>-</v>
      </c>
      <c r="BC30" s="148" t="str">
        <f t="shared" si="39"/>
        <v>-</v>
      </c>
      <c r="BD30" s="148" t="str">
        <f t="shared" si="40"/>
        <v>-</v>
      </c>
      <c r="BE30" s="148" t="str">
        <f t="shared" si="41"/>
        <v>-</v>
      </c>
      <c r="BF30" s="131" t="str">
        <f t="shared" si="42"/>
        <v>-</v>
      </c>
      <c r="BG30" s="131" t="str">
        <f t="shared" si="43"/>
        <v>-</v>
      </c>
      <c r="BH30" s="71"/>
      <c r="BI30" s="29" t="e">
        <f t="shared" si="62"/>
        <v>#N/A</v>
      </c>
      <c r="BJ30" s="29" t="e">
        <f t="shared" si="44"/>
        <v>#N/A</v>
      </c>
      <c r="BK30" s="31" t="e">
        <f t="shared" si="44"/>
        <v>#N/A</v>
      </c>
      <c r="BL30" s="29" t="e">
        <f t="shared" si="44"/>
        <v>#N/A</v>
      </c>
      <c r="BM30" s="29" t="e">
        <f t="shared" si="44"/>
        <v>#N/A</v>
      </c>
      <c r="BN30" s="29" t="e">
        <f t="shared" si="44"/>
        <v>#N/A</v>
      </c>
      <c r="BO30" s="29" t="e">
        <f t="shared" si="44"/>
        <v>#N/A</v>
      </c>
      <c r="BP30" s="29" t="e">
        <f t="shared" si="44"/>
        <v>#N/A</v>
      </c>
      <c r="BQ30" s="29" t="e">
        <f t="shared" si="44"/>
        <v>#N/A</v>
      </c>
      <c r="BR30" s="29" t="e">
        <f t="shared" si="44"/>
        <v>#N/A</v>
      </c>
      <c r="BS30" s="29" t="e">
        <f t="shared" si="44"/>
        <v>#N/A</v>
      </c>
      <c r="BT30" s="29" t="e">
        <f t="shared" si="44"/>
        <v>#N/A</v>
      </c>
      <c r="BU30" s="29" t="e">
        <f t="shared" si="44"/>
        <v>#N/A</v>
      </c>
      <c r="BV30" s="29" t="e">
        <f t="shared" si="44"/>
        <v>#N/A</v>
      </c>
      <c r="BW30" s="31" t="e">
        <f t="shared" si="44"/>
        <v>#N/A</v>
      </c>
      <c r="BX30" s="40" t="e">
        <f t="shared" si="45"/>
        <v>#N/A</v>
      </c>
      <c r="BY30" s="71"/>
      <c r="BZ30" s="166">
        <f t="shared" si="46"/>
        <v>0</v>
      </c>
      <c r="CA30" s="166">
        <f t="shared" si="47"/>
        <v>0</v>
      </c>
      <c r="CB30" s="167">
        <f t="shared" si="48"/>
        <v>0</v>
      </c>
      <c r="CC30" s="166">
        <f t="shared" si="49"/>
        <v>0</v>
      </c>
      <c r="CD30" s="166">
        <f t="shared" si="50"/>
        <v>0</v>
      </c>
      <c r="CE30" s="166">
        <f t="shared" si="51"/>
        <v>0</v>
      </c>
      <c r="CF30" s="166">
        <f t="shared" si="52"/>
        <v>0</v>
      </c>
      <c r="CG30" s="166">
        <f t="shared" si="53"/>
        <v>0</v>
      </c>
      <c r="CH30" s="166">
        <f t="shared" si="54"/>
        <v>0</v>
      </c>
      <c r="CI30" s="166">
        <f t="shared" si="55"/>
        <v>0</v>
      </c>
      <c r="CJ30" s="166">
        <f t="shared" si="56"/>
        <v>0</v>
      </c>
      <c r="CK30" s="166">
        <f t="shared" si="57"/>
        <v>0</v>
      </c>
      <c r="CL30" s="166">
        <f t="shared" si="58"/>
        <v>0</v>
      </c>
      <c r="CM30" s="166">
        <f t="shared" si="59"/>
        <v>0</v>
      </c>
      <c r="CN30" s="167">
        <f t="shared" si="60"/>
        <v>0</v>
      </c>
      <c r="CO30" s="168">
        <f t="shared" si="61"/>
        <v>0</v>
      </c>
    </row>
    <row r="31" spans="2:93" x14ac:dyDescent="0.35">
      <c r="B31" s="33" t="s">
        <v>28</v>
      </c>
      <c r="C31" s="238" t="s">
        <v>64</v>
      </c>
      <c r="D31" s="65"/>
      <c r="E31" s="427">
        <v>400</v>
      </c>
      <c r="F31" s="419">
        <v>200</v>
      </c>
      <c r="G31" s="419">
        <v>-200</v>
      </c>
      <c r="H31" s="419">
        <v>20</v>
      </c>
      <c r="I31" s="419">
        <v>10</v>
      </c>
      <c r="J31" s="419">
        <v>100</v>
      </c>
      <c r="K31" s="419">
        <v>40</v>
      </c>
      <c r="L31" s="419">
        <v>30</v>
      </c>
      <c r="M31" s="419">
        <v>40</v>
      </c>
      <c r="N31" s="419">
        <v>30</v>
      </c>
      <c r="O31" s="419">
        <v>0</v>
      </c>
      <c r="P31" s="419">
        <v>0</v>
      </c>
      <c r="Q31" s="420">
        <v>0</v>
      </c>
      <c r="R31" s="43">
        <f t="shared" si="15"/>
        <v>270</v>
      </c>
      <c r="S31" s="30">
        <v>0</v>
      </c>
      <c r="T31" s="30">
        <v>0</v>
      </c>
      <c r="U31" s="30">
        <v>0</v>
      </c>
      <c r="V31" s="30">
        <v>0</v>
      </c>
      <c r="W31" s="30">
        <v>0</v>
      </c>
      <c r="X31" s="30">
        <v>0</v>
      </c>
      <c r="Y31" s="30">
        <v>0</v>
      </c>
      <c r="Z31" s="30">
        <v>0</v>
      </c>
      <c r="AA31" s="30">
        <v>0</v>
      </c>
      <c r="AB31" s="30">
        <v>0</v>
      </c>
      <c r="AC31" s="30">
        <v>0</v>
      </c>
      <c r="AD31" s="43">
        <v>0</v>
      </c>
      <c r="AE31" s="43">
        <f t="shared" si="16"/>
        <v>0</v>
      </c>
      <c r="AF31" s="65"/>
      <c r="AG31" s="141">
        <f t="shared" si="17"/>
        <v>9.6853238288022159E-4</v>
      </c>
      <c r="AH31" s="132">
        <f t="shared" si="18"/>
        <v>4.9141256541929777E-3</v>
      </c>
      <c r="AI31" s="132">
        <f t="shared" si="19"/>
        <v>-4.8899755501222494E-3</v>
      </c>
      <c r="AJ31" s="132">
        <f t="shared" si="20"/>
        <v>2.8450311530911265E-4</v>
      </c>
      <c r="AK31" s="132">
        <f t="shared" si="21"/>
        <v>1.980237232420444E-4</v>
      </c>
      <c r="AL31" s="132">
        <f t="shared" si="22"/>
        <v>1.2453300124533001E-3</v>
      </c>
      <c r="AM31" s="132">
        <f t="shared" si="23"/>
        <v>4.9627791563275434E-4</v>
      </c>
      <c r="AN31" s="132">
        <f t="shared" si="24"/>
        <v>7.4081390754642429E-4</v>
      </c>
      <c r="AO31" s="132">
        <f t="shared" si="25"/>
        <v>1.9512195121951219E-3</v>
      </c>
      <c r="AP31" s="137">
        <f t="shared" si="26"/>
        <v>9.9644600923373293E-4</v>
      </c>
      <c r="AQ31" s="137" t="str">
        <f t="shared" si="27"/>
        <v>-</v>
      </c>
      <c r="AR31" s="137" t="str">
        <f t="shared" si="28"/>
        <v>-</v>
      </c>
      <c r="AS31" s="121" t="str">
        <f t="shared" si="29"/>
        <v>-</v>
      </c>
      <c r="AT31" s="133">
        <f t="shared" si="30"/>
        <v>5.9419144848470173E-4</v>
      </c>
      <c r="AU31" s="132" t="str">
        <f t="shared" si="31"/>
        <v>-</v>
      </c>
      <c r="AV31" s="132" t="str">
        <f t="shared" si="32"/>
        <v>-</v>
      </c>
      <c r="AW31" s="132" t="str">
        <f t="shared" si="33"/>
        <v>-</v>
      </c>
      <c r="AX31" s="132" t="str">
        <f t="shared" si="34"/>
        <v>-</v>
      </c>
      <c r="AY31" s="132" t="str">
        <f t="shared" si="35"/>
        <v>-</v>
      </c>
      <c r="AZ31" s="132" t="str">
        <f t="shared" si="36"/>
        <v>-</v>
      </c>
      <c r="BA31" s="132" t="str">
        <f t="shared" si="37"/>
        <v>-</v>
      </c>
      <c r="BB31" s="132" t="str">
        <f t="shared" si="38"/>
        <v>-</v>
      </c>
      <c r="BC31" s="132" t="str">
        <f t="shared" si="39"/>
        <v>-</v>
      </c>
      <c r="BD31" s="132" t="str">
        <f t="shared" si="40"/>
        <v>-</v>
      </c>
      <c r="BE31" s="132" t="str">
        <f t="shared" si="41"/>
        <v>-</v>
      </c>
      <c r="BF31" s="133" t="str">
        <f t="shared" si="42"/>
        <v>-</v>
      </c>
      <c r="BG31" s="133" t="str">
        <f t="shared" si="43"/>
        <v>-</v>
      </c>
      <c r="BH31" s="65"/>
      <c r="BI31" s="30" t="e">
        <f t="shared" si="62"/>
        <v>#N/A</v>
      </c>
      <c r="BJ31" s="30" t="e">
        <f t="shared" si="44"/>
        <v>#N/A</v>
      </c>
      <c r="BK31" s="43" t="e">
        <f t="shared" si="44"/>
        <v>#N/A</v>
      </c>
      <c r="BL31" s="30" t="e">
        <f t="shared" si="44"/>
        <v>#N/A</v>
      </c>
      <c r="BM31" s="30" t="e">
        <f t="shared" si="44"/>
        <v>#N/A</v>
      </c>
      <c r="BN31" s="30" t="e">
        <f t="shared" si="44"/>
        <v>#N/A</v>
      </c>
      <c r="BO31" s="30" t="e">
        <f t="shared" si="44"/>
        <v>#N/A</v>
      </c>
      <c r="BP31" s="30" t="e">
        <f t="shared" si="44"/>
        <v>#N/A</v>
      </c>
      <c r="BQ31" s="30" t="e">
        <f t="shared" si="44"/>
        <v>#N/A</v>
      </c>
      <c r="BR31" s="30" t="e">
        <f t="shared" si="44"/>
        <v>#N/A</v>
      </c>
      <c r="BS31" s="30" t="e">
        <f t="shared" si="44"/>
        <v>#N/A</v>
      </c>
      <c r="BT31" s="30" t="e">
        <f t="shared" si="44"/>
        <v>#N/A</v>
      </c>
      <c r="BU31" s="30" t="e">
        <f t="shared" si="44"/>
        <v>#N/A</v>
      </c>
      <c r="BV31" s="30" t="e">
        <f t="shared" si="44"/>
        <v>#N/A</v>
      </c>
      <c r="BW31" s="43" t="e">
        <f t="shared" si="44"/>
        <v>#N/A</v>
      </c>
      <c r="BX31" s="41" t="e">
        <f t="shared" si="45"/>
        <v>#N/A</v>
      </c>
      <c r="BY31" s="65"/>
      <c r="BZ31" s="169">
        <f t="shared" si="46"/>
        <v>0</v>
      </c>
      <c r="CA31" s="169">
        <f t="shared" si="47"/>
        <v>0</v>
      </c>
      <c r="CB31" s="170">
        <f t="shared" si="48"/>
        <v>0</v>
      </c>
      <c r="CC31" s="169">
        <f t="shared" si="49"/>
        <v>0</v>
      </c>
      <c r="CD31" s="169">
        <f t="shared" si="50"/>
        <v>0</v>
      </c>
      <c r="CE31" s="169">
        <f t="shared" si="51"/>
        <v>0</v>
      </c>
      <c r="CF31" s="169">
        <f t="shared" si="52"/>
        <v>0</v>
      </c>
      <c r="CG31" s="169">
        <f t="shared" si="53"/>
        <v>0</v>
      </c>
      <c r="CH31" s="169">
        <f t="shared" si="54"/>
        <v>0</v>
      </c>
      <c r="CI31" s="169">
        <f t="shared" si="55"/>
        <v>0</v>
      </c>
      <c r="CJ31" s="169">
        <f t="shared" si="56"/>
        <v>0</v>
      </c>
      <c r="CK31" s="169">
        <f t="shared" si="57"/>
        <v>0</v>
      </c>
      <c r="CL31" s="169">
        <f t="shared" si="58"/>
        <v>0</v>
      </c>
      <c r="CM31" s="169">
        <f t="shared" si="59"/>
        <v>0</v>
      </c>
      <c r="CN31" s="170">
        <f t="shared" si="60"/>
        <v>0</v>
      </c>
      <c r="CO31" s="171">
        <f t="shared" si="61"/>
        <v>0</v>
      </c>
    </row>
    <row r="32" spans="2:93" x14ac:dyDescent="0.35">
      <c r="B32" s="34" t="s">
        <v>30</v>
      </c>
      <c r="C32" s="115"/>
      <c r="D32" s="72"/>
      <c r="E32" s="439">
        <f t="shared" ref="E32:AE32" si="63">SUM(E24:E31)</f>
        <v>73400</v>
      </c>
      <c r="F32" s="440">
        <f t="shared" si="63"/>
        <v>6300</v>
      </c>
      <c r="G32" s="440">
        <f t="shared" si="63"/>
        <v>5900</v>
      </c>
      <c r="H32" s="440">
        <f t="shared" si="63"/>
        <v>6520</v>
      </c>
      <c r="I32" s="440">
        <f t="shared" si="63"/>
        <v>9910</v>
      </c>
      <c r="J32" s="440">
        <f t="shared" si="63"/>
        <v>11300</v>
      </c>
      <c r="K32" s="440">
        <f t="shared" si="63"/>
        <v>11940</v>
      </c>
      <c r="L32" s="440">
        <f t="shared" si="63"/>
        <v>14530</v>
      </c>
      <c r="M32" s="440">
        <f t="shared" si="63"/>
        <v>15040</v>
      </c>
      <c r="N32" s="441">
        <f t="shared" si="63"/>
        <v>7830</v>
      </c>
      <c r="O32" s="441">
        <f t="shared" si="63"/>
        <v>0</v>
      </c>
      <c r="P32" s="441">
        <f t="shared" si="63"/>
        <v>0</v>
      </c>
      <c r="Q32" s="442">
        <f t="shared" si="63"/>
        <v>0</v>
      </c>
      <c r="R32" s="442">
        <f t="shared" si="63"/>
        <v>89270</v>
      </c>
      <c r="S32" s="441">
        <f t="shared" si="63"/>
        <v>0</v>
      </c>
      <c r="T32" s="441">
        <f t="shared" si="63"/>
        <v>0</v>
      </c>
      <c r="U32" s="441">
        <f t="shared" si="63"/>
        <v>0</v>
      </c>
      <c r="V32" s="441">
        <f t="shared" si="63"/>
        <v>0</v>
      </c>
      <c r="W32" s="441">
        <f t="shared" si="63"/>
        <v>0</v>
      </c>
      <c r="X32" s="441">
        <f t="shared" si="63"/>
        <v>0</v>
      </c>
      <c r="Y32" s="441">
        <f t="shared" si="63"/>
        <v>0</v>
      </c>
      <c r="Z32" s="441">
        <f t="shared" si="63"/>
        <v>0</v>
      </c>
      <c r="AA32" s="441">
        <f t="shared" si="63"/>
        <v>0</v>
      </c>
      <c r="AB32" s="441">
        <f t="shared" si="63"/>
        <v>0</v>
      </c>
      <c r="AC32" s="441">
        <f t="shared" si="63"/>
        <v>0</v>
      </c>
      <c r="AD32" s="442">
        <f t="shared" si="63"/>
        <v>0</v>
      </c>
      <c r="AE32" s="442">
        <f t="shared" si="63"/>
        <v>0</v>
      </c>
      <c r="AF32" s="72"/>
      <c r="AG32" s="143">
        <f t="shared" si="17"/>
        <v>0.17772569225852067</v>
      </c>
      <c r="AH32" s="144">
        <f t="shared" si="18"/>
        <v>0.1547949581070788</v>
      </c>
      <c r="AI32" s="144">
        <f t="shared" si="19"/>
        <v>0.14425427872860636</v>
      </c>
      <c r="AJ32" s="144">
        <f t="shared" si="20"/>
        <v>9.2748015590770713E-2</v>
      </c>
      <c r="AK32" s="144">
        <f t="shared" si="21"/>
        <v>0.196241509732866</v>
      </c>
      <c r="AL32" s="144">
        <f t="shared" si="22"/>
        <v>0.14072229140722292</v>
      </c>
      <c r="AM32" s="144">
        <f t="shared" si="23"/>
        <v>0.14813895781637718</v>
      </c>
      <c r="AN32" s="144">
        <f t="shared" si="24"/>
        <v>0.3588008692216515</v>
      </c>
      <c r="AO32" s="144">
        <f t="shared" si="25"/>
        <v>0.73365853658536584</v>
      </c>
      <c r="AP32" s="145">
        <f t="shared" si="26"/>
        <v>0.26007240841000434</v>
      </c>
      <c r="AQ32" s="145" t="str">
        <f t="shared" si="27"/>
        <v>-</v>
      </c>
      <c r="AR32" s="145" t="str">
        <f t="shared" si="28"/>
        <v>-</v>
      </c>
      <c r="AS32" s="146" t="str">
        <f t="shared" si="29"/>
        <v>-</v>
      </c>
      <c r="AT32" s="147">
        <f t="shared" si="30"/>
        <v>0.19645729854159011</v>
      </c>
      <c r="AU32" s="144" t="str">
        <f t="shared" si="31"/>
        <v>-</v>
      </c>
      <c r="AV32" s="144" t="str">
        <f t="shared" si="32"/>
        <v>-</v>
      </c>
      <c r="AW32" s="144" t="str">
        <f t="shared" si="33"/>
        <v>-</v>
      </c>
      <c r="AX32" s="144" t="str">
        <f t="shared" si="34"/>
        <v>-</v>
      </c>
      <c r="AY32" s="144" t="str">
        <f t="shared" si="35"/>
        <v>-</v>
      </c>
      <c r="AZ32" s="144" t="str">
        <f t="shared" si="36"/>
        <v>-</v>
      </c>
      <c r="BA32" s="144" t="str">
        <f t="shared" si="37"/>
        <v>-</v>
      </c>
      <c r="BB32" s="144" t="str">
        <f t="shared" si="38"/>
        <v>-</v>
      </c>
      <c r="BC32" s="333" t="str">
        <f t="shared" si="39"/>
        <v>-</v>
      </c>
      <c r="BD32" s="333" t="str">
        <f t="shared" si="40"/>
        <v>-</v>
      </c>
      <c r="BE32" s="333" t="str">
        <f t="shared" si="41"/>
        <v>-</v>
      </c>
      <c r="BF32" s="147" t="str">
        <f t="shared" si="42"/>
        <v>-</v>
      </c>
      <c r="BG32" s="147" t="str">
        <f t="shared" si="43"/>
        <v>-</v>
      </c>
      <c r="BH32" s="72"/>
      <c r="BI32" s="38" t="e">
        <f t="shared" ref="BI32:BX32" si="64">SUM(BI24:BI31)</f>
        <v>#N/A</v>
      </c>
      <c r="BJ32" s="38" t="e">
        <f t="shared" si="64"/>
        <v>#N/A</v>
      </c>
      <c r="BK32" s="42" t="e">
        <f t="shared" si="64"/>
        <v>#N/A</v>
      </c>
      <c r="BL32" s="38" t="e">
        <f t="shared" si="64"/>
        <v>#N/A</v>
      </c>
      <c r="BM32" s="38" t="e">
        <f t="shared" si="64"/>
        <v>#N/A</v>
      </c>
      <c r="BN32" s="38" t="e">
        <f t="shared" si="64"/>
        <v>#N/A</v>
      </c>
      <c r="BO32" s="38" t="e">
        <f t="shared" si="64"/>
        <v>#N/A</v>
      </c>
      <c r="BP32" s="38" t="e">
        <f t="shared" si="64"/>
        <v>#N/A</v>
      </c>
      <c r="BQ32" s="38" t="e">
        <f t="shared" si="64"/>
        <v>#N/A</v>
      </c>
      <c r="BR32" s="38" t="e">
        <f t="shared" si="64"/>
        <v>#N/A</v>
      </c>
      <c r="BS32" s="38" t="e">
        <f t="shared" si="64"/>
        <v>#N/A</v>
      </c>
      <c r="BT32" s="38" t="e">
        <f t="shared" si="64"/>
        <v>#N/A</v>
      </c>
      <c r="BU32" s="38" t="e">
        <f t="shared" si="64"/>
        <v>#N/A</v>
      </c>
      <c r="BV32" s="38" t="e">
        <f t="shared" si="64"/>
        <v>#N/A</v>
      </c>
      <c r="BW32" s="42" t="e">
        <f t="shared" si="64"/>
        <v>#N/A</v>
      </c>
      <c r="BX32" s="40" t="e">
        <f t="shared" si="64"/>
        <v>#N/A</v>
      </c>
      <c r="BY32" s="72"/>
      <c r="BZ32" s="172">
        <f t="shared" si="46"/>
        <v>0</v>
      </c>
      <c r="CA32" s="172">
        <f t="shared" si="47"/>
        <v>0</v>
      </c>
      <c r="CB32" s="173">
        <f t="shared" si="48"/>
        <v>0</v>
      </c>
      <c r="CC32" s="172">
        <f t="shared" si="49"/>
        <v>0</v>
      </c>
      <c r="CD32" s="172">
        <f t="shared" si="50"/>
        <v>0</v>
      </c>
      <c r="CE32" s="172">
        <f t="shared" si="51"/>
        <v>0</v>
      </c>
      <c r="CF32" s="172">
        <f t="shared" si="52"/>
        <v>0</v>
      </c>
      <c r="CG32" s="172">
        <f t="shared" si="53"/>
        <v>0</v>
      </c>
      <c r="CH32" s="172">
        <f t="shared" si="54"/>
        <v>0</v>
      </c>
      <c r="CI32" s="172">
        <f t="shared" si="55"/>
        <v>0</v>
      </c>
      <c r="CJ32" s="172">
        <f t="shared" si="56"/>
        <v>0</v>
      </c>
      <c r="CK32" s="172">
        <f t="shared" si="57"/>
        <v>0</v>
      </c>
      <c r="CL32" s="172">
        <f t="shared" si="58"/>
        <v>0</v>
      </c>
      <c r="CM32" s="172">
        <f t="shared" si="59"/>
        <v>0</v>
      </c>
      <c r="CN32" s="173">
        <f t="shared" si="60"/>
        <v>0</v>
      </c>
      <c r="CO32" s="168">
        <f t="shared" si="61"/>
        <v>0</v>
      </c>
    </row>
    <row r="33" spans="2:93" x14ac:dyDescent="0.35">
      <c r="D33" s="68"/>
      <c r="E33" s="428"/>
      <c r="F33" s="240"/>
      <c r="G33" s="240"/>
      <c r="H33" s="240"/>
      <c r="I33" s="240"/>
      <c r="J33" s="240"/>
      <c r="K33" s="240"/>
      <c r="L33" s="240"/>
      <c r="M33" s="240"/>
      <c r="N33" s="421"/>
      <c r="O33" s="421"/>
      <c r="P33" s="421"/>
      <c r="Q33" s="422"/>
      <c r="R33" s="28"/>
      <c r="S33" s="109"/>
      <c r="T33" s="109"/>
      <c r="U33" s="109"/>
      <c r="V33" s="109"/>
      <c r="W33" s="109"/>
      <c r="X33" s="109"/>
      <c r="Y33" s="109"/>
      <c r="Z33" s="109"/>
      <c r="AA33" s="109"/>
      <c r="AB33" s="109"/>
      <c r="AC33" s="109"/>
      <c r="AD33" s="28"/>
      <c r="AE33" s="28"/>
      <c r="AF33" s="68"/>
      <c r="AG33" s="142"/>
      <c r="AH33" s="134"/>
      <c r="AI33" s="134"/>
      <c r="AJ33" s="134"/>
      <c r="AK33" s="134"/>
      <c r="AL33" s="134"/>
      <c r="AM33" s="134"/>
      <c r="AN33" s="134"/>
      <c r="AO33" s="134"/>
      <c r="AP33" s="138"/>
      <c r="AQ33" s="138"/>
      <c r="AR33" s="138"/>
      <c r="AS33" s="122"/>
      <c r="AT33" s="135"/>
      <c r="AU33" s="134"/>
      <c r="AV33" s="134"/>
      <c r="AW33" s="134"/>
      <c r="AX33" s="134"/>
      <c r="AY33" s="134"/>
      <c r="AZ33" s="134"/>
      <c r="BA33" s="134"/>
      <c r="BB33" s="134"/>
      <c r="BC33" s="334"/>
      <c r="BD33" s="334"/>
      <c r="BE33" s="334"/>
      <c r="BF33" s="135"/>
      <c r="BG33" s="135"/>
      <c r="BH33" s="68"/>
      <c r="BK33" s="28"/>
      <c r="BW33" s="28"/>
      <c r="BX33" s="54"/>
      <c r="BY33" s="68"/>
      <c r="BZ33" s="174"/>
      <c r="CA33" s="174"/>
      <c r="CB33" s="175"/>
      <c r="CC33" s="174"/>
      <c r="CD33" s="174"/>
      <c r="CE33" s="174"/>
      <c r="CF33" s="174"/>
      <c r="CG33" s="174"/>
      <c r="CH33" s="174"/>
      <c r="CI33" s="174"/>
      <c r="CJ33" s="174"/>
      <c r="CK33" s="174"/>
      <c r="CL33" s="174"/>
      <c r="CM33" s="174"/>
      <c r="CN33" s="175"/>
      <c r="CO33" s="176"/>
    </row>
    <row r="34" spans="2:93" x14ac:dyDescent="0.35">
      <c r="B34" s="44" t="s">
        <v>9</v>
      </c>
      <c r="C34" s="116"/>
      <c r="D34" s="66"/>
      <c r="E34" s="429">
        <f t="shared" ref="E34:AE34" si="65">SUM(E32,E21)</f>
        <v>133400</v>
      </c>
      <c r="F34" s="430">
        <f t="shared" si="65"/>
        <v>9300</v>
      </c>
      <c r="G34" s="430">
        <f t="shared" si="65"/>
        <v>15900</v>
      </c>
      <c r="H34" s="430">
        <f t="shared" si="65"/>
        <v>21520</v>
      </c>
      <c r="I34" s="430">
        <f t="shared" si="65"/>
        <v>23910</v>
      </c>
      <c r="J34" s="430">
        <f t="shared" si="65"/>
        <v>25300</v>
      </c>
      <c r="K34" s="430">
        <f t="shared" si="65"/>
        <v>29940</v>
      </c>
      <c r="L34" s="430">
        <f t="shared" si="65"/>
        <v>25530</v>
      </c>
      <c r="M34" s="430">
        <f t="shared" si="65"/>
        <v>25040</v>
      </c>
      <c r="N34" s="430">
        <f t="shared" si="65"/>
        <v>18830</v>
      </c>
      <c r="O34" s="430">
        <f t="shared" si="65"/>
        <v>0</v>
      </c>
      <c r="P34" s="430">
        <f t="shared" si="65"/>
        <v>0</v>
      </c>
      <c r="Q34" s="431">
        <f t="shared" si="65"/>
        <v>0</v>
      </c>
      <c r="R34" s="431">
        <f t="shared" si="65"/>
        <v>195270</v>
      </c>
      <c r="S34" s="430">
        <f t="shared" si="65"/>
        <v>0</v>
      </c>
      <c r="T34" s="430">
        <f t="shared" si="65"/>
        <v>0</v>
      </c>
      <c r="U34" s="430">
        <f t="shared" si="65"/>
        <v>0</v>
      </c>
      <c r="V34" s="430">
        <f t="shared" si="65"/>
        <v>0</v>
      </c>
      <c r="W34" s="430">
        <f t="shared" si="65"/>
        <v>0</v>
      </c>
      <c r="X34" s="430">
        <f t="shared" si="65"/>
        <v>0</v>
      </c>
      <c r="Y34" s="430">
        <f t="shared" si="65"/>
        <v>0</v>
      </c>
      <c r="Z34" s="430">
        <f t="shared" si="65"/>
        <v>0</v>
      </c>
      <c r="AA34" s="430">
        <f t="shared" si="65"/>
        <v>0</v>
      </c>
      <c r="AB34" s="430">
        <f t="shared" si="65"/>
        <v>0</v>
      </c>
      <c r="AC34" s="430">
        <f t="shared" si="65"/>
        <v>0</v>
      </c>
      <c r="AD34" s="431">
        <f t="shared" si="65"/>
        <v>0</v>
      </c>
      <c r="AE34" s="431">
        <f t="shared" si="65"/>
        <v>0</v>
      </c>
      <c r="AF34" s="66"/>
      <c r="AG34" s="149">
        <f t="shared" ref="AG34:BG34" si="66">IFERROR(E34/E$15,"-")</f>
        <v>0.32300554969055389</v>
      </c>
      <c r="AH34" s="150">
        <f t="shared" si="66"/>
        <v>0.22850684291997347</v>
      </c>
      <c r="AI34" s="150">
        <f t="shared" si="66"/>
        <v>0.38875305623471884</v>
      </c>
      <c r="AJ34" s="150">
        <f t="shared" si="66"/>
        <v>0.30612535207260522</v>
      </c>
      <c r="AK34" s="150">
        <f t="shared" si="66"/>
        <v>0.47347472227172815</v>
      </c>
      <c r="AL34" s="150">
        <f t="shared" si="66"/>
        <v>0.31506849315068491</v>
      </c>
      <c r="AM34" s="150">
        <f t="shared" si="66"/>
        <v>0.3714640198511166</v>
      </c>
      <c r="AN34" s="150">
        <f t="shared" si="66"/>
        <v>0.63043263532200711</v>
      </c>
      <c r="AO34" s="150">
        <f t="shared" si="66"/>
        <v>1.2214634146341463</v>
      </c>
      <c r="AP34" s="151">
        <f t="shared" si="66"/>
        <v>0.62543594512903977</v>
      </c>
      <c r="AQ34" s="151" t="str">
        <f t="shared" si="66"/>
        <v>-</v>
      </c>
      <c r="AR34" s="151" t="str">
        <f t="shared" si="66"/>
        <v>-</v>
      </c>
      <c r="AS34" s="152" t="str">
        <f t="shared" si="66"/>
        <v>-</v>
      </c>
      <c r="AT34" s="153">
        <f t="shared" si="66"/>
        <v>0.42973245979854707</v>
      </c>
      <c r="AU34" s="150" t="str">
        <f t="shared" si="66"/>
        <v>-</v>
      </c>
      <c r="AV34" s="150" t="str">
        <f t="shared" si="66"/>
        <v>-</v>
      </c>
      <c r="AW34" s="150" t="str">
        <f t="shared" si="66"/>
        <v>-</v>
      </c>
      <c r="AX34" s="150" t="str">
        <f t="shared" si="66"/>
        <v>-</v>
      </c>
      <c r="AY34" s="150" t="str">
        <f t="shared" si="66"/>
        <v>-</v>
      </c>
      <c r="AZ34" s="150" t="str">
        <f t="shared" si="66"/>
        <v>-</v>
      </c>
      <c r="BA34" s="150" t="str">
        <f t="shared" si="66"/>
        <v>-</v>
      </c>
      <c r="BB34" s="150" t="str">
        <f t="shared" si="66"/>
        <v>-</v>
      </c>
      <c r="BC34" s="150" t="str">
        <f t="shared" si="66"/>
        <v>-</v>
      </c>
      <c r="BD34" s="150" t="str">
        <f t="shared" si="66"/>
        <v>-</v>
      </c>
      <c r="BE34" s="150" t="str">
        <f t="shared" si="66"/>
        <v>-</v>
      </c>
      <c r="BF34" s="153" t="str">
        <f t="shared" si="66"/>
        <v>-</v>
      </c>
      <c r="BG34" s="153" t="str">
        <f t="shared" si="66"/>
        <v>-</v>
      </c>
      <c r="BH34" s="66"/>
      <c r="BI34" s="39" t="e">
        <f t="shared" ref="BI34:BX34" si="67">SUM(BI32,BI21)</f>
        <v>#N/A</v>
      </c>
      <c r="BJ34" s="39" t="e">
        <f t="shared" si="67"/>
        <v>#N/A</v>
      </c>
      <c r="BK34" s="45" t="e">
        <f t="shared" si="67"/>
        <v>#N/A</v>
      </c>
      <c r="BL34" s="39" t="e">
        <f t="shared" si="67"/>
        <v>#N/A</v>
      </c>
      <c r="BM34" s="39" t="e">
        <f t="shared" si="67"/>
        <v>#N/A</v>
      </c>
      <c r="BN34" s="39" t="e">
        <f t="shared" si="67"/>
        <v>#N/A</v>
      </c>
      <c r="BO34" s="39" t="e">
        <f t="shared" si="67"/>
        <v>#N/A</v>
      </c>
      <c r="BP34" s="39" t="e">
        <f t="shared" si="67"/>
        <v>#N/A</v>
      </c>
      <c r="BQ34" s="39" t="e">
        <f t="shared" si="67"/>
        <v>#N/A</v>
      </c>
      <c r="BR34" s="39" t="e">
        <f t="shared" si="67"/>
        <v>#N/A</v>
      </c>
      <c r="BS34" s="39" t="e">
        <f t="shared" si="67"/>
        <v>#N/A</v>
      </c>
      <c r="BT34" s="39" t="e">
        <f t="shared" si="67"/>
        <v>#N/A</v>
      </c>
      <c r="BU34" s="39" t="e">
        <f t="shared" si="67"/>
        <v>#N/A</v>
      </c>
      <c r="BV34" s="39" t="e">
        <f t="shared" si="67"/>
        <v>#N/A</v>
      </c>
      <c r="BW34" s="45" t="e">
        <f t="shared" si="67"/>
        <v>#N/A</v>
      </c>
      <c r="BX34" s="41" t="e">
        <f t="shared" si="67"/>
        <v>#N/A</v>
      </c>
      <c r="BY34" s="66"/>
      <c r="BZ34" s="178">
        <f t="shared" ref="BZ34:CO34" si="68">IFERROR(BI34/BI$15,0)</f>
        <v>0</v>
      </c>
      <c r="CA34" s="178">
        <f t="shared" si="68"/>
        <v>0</v>
      </c>
      <c r="CB34" s="179">
        <f t="shared" si="68"/>
        <v>0</v>
      </c>
      <c r="CC34" s="178">
        <f t="shared" si="68"/>
        <v>0</v>
      </c>
      <c r="CD34" s="178">
        <f t="shared" si="68"/>
        <v>0</v>
      </c>
      <c r="CE34" s="178">
        <f t="shared" si="68"/>
        <v>0</v>
      </c>
      <c r="CF34" s="178">
        <f t="shared" si="68"/>
        <v>0</v>
      </c>
      <c r="CG34" s="178">
        <f t="shared" si="68"/>
        <v>0</v>
      </c>
      <c r="CH34" s="178">
        <f t="shared" si="68"/>
        <v>0</v>
      </c>
      <c r="CI34" s="178">
        <f t="shared" si="68"/>
        <v>0</v>
      </c>
      <c r="CJ34" s="178">
        <f t="shared" si="68"/>
        <v>0</v>
      </c>
      <c r="CK34" s="178">
        <f t="shared" si="68"/>
        <v>0</v>
      </c>
      <c r="CL34" s="178">
        <f t="shared" si="68"/>
        <v>0</v>
      </c>
      <c r="CM34" s="178">
        <f t="shared" si="68"/>
        <v>0</v>
      </c>
      <c r="CN34" s="179">
        <f t="shared" si="68"/>
        <v>0</v>
      </c>
      <c r="CO34" s="171">
        <f t="shared" si="68"/>
        <v>0</v>
      </c>
    </row>
    <row r="35" spans="2:93" x14ac:dyDescent="0.35">
      <c r="D35" s="68"/>
      <c r="E35" s="428"/>
      <c r="F35" s="240"/>
      <c r="G35" s="240"/>
      <c r="H35" s="240"/>
      <c r="I35" s="240"/>
      <c r="J35" s="240"/>
      <c r="K35" s="240"/>
      <c r="L35" s="240"/>
      <c r="M35" s="240"/>
      <c r="N35" s="421"/>
      <c r="O35" s="421"/>
      <c r="P35" s="421"/>
      <c r="Q35" s="422"/>
      <c r="R35" s="28"/>
      <c r="S35" s="109"/>
      <c r="T35" s="109"/>
      <c r="U35" s="109"/>
      <c r="V35" s="109"/>
      <c r="W35" s="109"/>
      <c r="X35" s="109"/>
      <c r="Y35" s="109"/>
      <c r="Z35" s="109"/>
      <c r="AA35" s="109"/>
      <c r="AB35" s="109"/>
      <c r="AC35" s="109"/>
      <c r="AD35" s="28"/>
      <c r="AE35" s="28"/>
      <c r="AF35" s="68"/>
      <c r="AG35" s="142"/>
      <c r="AH35" s="134"/>
      <c r="AI35" s="134"/>
      <c r="AJ35" s="134"/>
      <c r="AK35" s="134"/>
      <c r="AL35" s="134"/>
      <c r="AM35" s="134"/>
      <c r="AN35" s="134"/>
      <c r="AO35" s="134"/>
      <c r="AP35" s="138"/>
      <c r="AQ35" s="138"/>
      <c r="AR35" s="138"/>
      <c r="AS35" s="122"/>
      <c r="AT35" s="135"/>
      <c r="AU35" s="134"/>
      <c r="AV35" s="134"/>
      <c r="AW35" s="134"/>
      <c r="AX35" s="134"/>
      <c r="AY35" s="134"/>
      <c r="AZ35" s="134"/>
      <c r="BA35" s="134"/>
      <c r="BB35" s="134"/>
      <c r="BC35" s="334"/>
      <c r="BD35" s="334"/>
      <c r="BE35" s="334"/>
      <c r="BF35" s="135"/>
      <c r="BG35" s="135"/>
      <c r="BH35" s="68"/>
      <c r="BK35" s="28"/>
      <c r="BW35" s="28"/>
      <c r="BX35" s="54"/>
      <c r="BY35" s="68"/>
      <c r="BZ35" s="174"/>
      <c r="CA35" s="174"/>
      <c r="CB35" s="175"/>
      <c r="CC35" s="174"/>
      <c r="CD35" s="174"/>
      <c r="CE35" s="174"/>
      <c r="CF35" s="174"/>
      <c r="CG35" s="174"/>
      <c r="CH35" s="174"/>
      <c r="CI35" s="174"/>
      <c r="CJ35" s="174"/>
      <c r="CK35" s="174"/>
      <c r="CL35" s="174"/>
      <c r="CM35" s="174"/>
      <c r="CN35" s="175"/>
      <c r="CO35" s="176"/>
    </row>
    <row r="36" spans="2:93" x14ac:dyDescent="0.35">
      <c r="B36" s="44" t="s">
        <v>10</v>
      </c>
      <c r="C36" s="116"/>
      <c r="D36" s="66"/>
      <c r="E36" s="429">
        <f t="shared" ref="E36:AE36" si="69">E15-E34</f>
        <v>279596</v>
      </c>
      <c r="F36" s="430">
        <f t="shared" si="69"/>
        <v>31399</v>
      </c>
      <c r="G36" s="430">
        <f t="shared" si="69"/>
        <v>25000</v>
      </c>
      <c r="H36" s="430">
        <f t="shared" si="69"/>
        <v>48778</v>
      </c>
      <c r="I36" s="430">
        <f t="shared" si="69"/>
        <v>26589</v>
      </c>
      <c r="J36" s="430">
        <f t="shared" si="69"/>
        <v>55000</v>
      </c>
      <c r="K36" s="430">
        <f t="shared" si="69"/>
        <v>50660</v>
      </c>
      <c r="L36" s="430">
        <f t="shared" si="69"/>
        <v>14966</v>
      </c>
      <c r="M36" s="430">
        <f t="shared" si="69"/>
        <v>-4540</v>
      </c>
      <c r="N36" s="430">
        <f t="shared" si="69"/>
        <v>11277</v>
      </c>
      <c r="O36" s="430">
        <f t="shared" si="69"/>
        <v>0</v>
      </c>
      <c r="P36" s="430">
        <f t="shared" si="69"/>
        <v>0</v>
      </c>
      <c r="Q36" s="431">
        <f t="shared" si="69"/>
        <v>0</v>
      </c>
      <c r="R36" s="431">
        <f t="shared" si="69"/>
        <v>259129</v>
      </c>
      <c r="S36" s="430">
        <f t="shared" si="69"/>
        <v>0</v>
      </c>
      <c r="T36" s="430">
        <f t="shared" si="69"/>
        <v>0</v>
      </c>
      <c r="U36" s="430">
        <f t="shared" si="69"/>
        <v>0</v>
      </c>
      <c r="V36" s="430">
        <f t="shared" si="69"/>
        <v>0</v>
      </c>
      <c r="W36" s="430">
        <f t="shared" si="69"/>
        <v>0</v>
      </c>
      <c r="X36" s="430">
        <f t="shared" si="69"/>
        <v>0</v>
      </c>
      <c r="Y36" s="430">
        <f t="shared" si="69"/>
        <v>0</v>
      </c>
      <c r="Z36" s="430">
        <f t="shared" si="69"/>
        <v>0</v>
      </c>
      <c r="AA36" s="430">
        <f t="shared" si="69"/>
        <v>0</v>
      </c>
      <c r="AB36" s="430">
        <f t="shared" si="69"/>
        <v>0</v>
      </c>
      <c r="AC36" s="430">
        <f t="shared" si="69"/>
        <v>0</v>
      </c>
      <c r="AD36" s="431">
        <f t="shared" si="69"/>
        <v>0</v>
      </c>
      <c r="AE36" s="431">
        <f t="shared" si="69"/>
        <v>0</v>
      </c>
      <c r="AF36" s="66"/>
      <c r="AG36" s="149">
        <f t="shared" ref="AG36:BG36" si="70">IFERROR(E36/E$15,"-")</f>
        <v>0.67699445030944605</v>
      </c>
      <c r="AH36" s="150">
        <f t="shared" si="70"/>
        <v>0.77149315708002653</v>
      </c>
      <c r="AI36" s="150">
        <f t="shared" si="70"/>
        <v>0.61124694376528121</v>
      </c>
      <c r="AJ36" s="150">
        <f t="shared" si="70"/>
        <v>0.69387464792739484</v>
      </c>
      <c r="AK36" s="150">
        <f t="shared" si="70"/>
        <v>0.52652527772827185</v>
      </c>
      <c r="AL36" s="150">
        <f t="shared" si="70"/>
        <v>0.68493150684931503</v>
      </c>
      <c r="AM36" s="150">
        <f t="shared" si="70"/>
        <v>0.62853598014888334</v>
      </c>
      <c r="AN36" s="150">
        <f t="shared" si="70"/>
        <v>0.36956736467799289</v>
      </c>
      <c r="AO36" s="150">
        <f t="shared" si="70"/>
        <v>-0.22146341463414634</v>
      </c>
      <c r="AP36" s="151">
        <f t="shared" si="70"/>
        <v>0.37456405487096023</v>
      </c>
      <c r="AQ36" s="151" t="str">
        <f t="shared" si="70"/>
        <v>-</v>
      </c>
      <c r="AR36" s="151" t="str">
        <f t="shared" si="70"/>
        <v>-</v>
      </c>
      <c r="AS36" s="152" t="str">
        <f t="shared" si="70"/>
        <v>-</v>
      </c>
      <c r="AT36" s="153">
        <f t="shared" si="70"/>
        <v>0.57026754020145287</v>
      </c>
      <c r="AU36" s="150" t="str">
        <f t="shared" si="70"/>
        <v>-</v>
      </c>
      <c r="AV36" s="150" t="str">
        <f t="shared" si="70"/>
        <v>-</v>
      </c>
      <c r="AW36" s="150" t="str">
        <f t="shared" si="70"/>
        <v>-</v>
      </c>
      <c r="AX36" s="150" t="str">
        <f t="shared" si="70"/>
        <v>-</v>
      </c>
      <c r="AY36" s="150" t="str">
        <f t="shared" si="70"/>
        <v>-</v>
      </c>
      <c r="AZ36" s="150" t="str">
        <f t="shared" si="70"/>
        <v>-</v>
      </c>
      <c r="BA36" s="150" t="str">
        <f t="shared" si="70"/>
        <v>-</v>
      </c>
      <c r="BB36" s="150" t="str">
        <f t="shared" si="70"/>
        <v>-</v>
      </c>
      <c r="BC36" s="150" t="str">
        <f t="shared" si="70"/>
        <v>-</v>
      </c>
      <c r="BD36" s="150" t="str">
        <f t="shared" si="70"/>
        <v>-</v>
      </c>
      <c r="BE36" s="150" t="str">
        <f t="shared" si="70"/>
        <v>-</v>
      </c>
      <c r="BF36" s="153" t="str">
        <f t="shared" si="70"/>
        <v>-</v>
      </c>
      <c r="BG36" s="153" t="str">
        <f t="shared" si="70"/>
        <v>-</v>
      </c>
      <c r="BH36" s="66"/>
      <c r="BI36" s="39" t="e">
        <f t="shared" ref="BI36:BX36" si="71">BI15-BI34</f>
        <v>#N/A</v>
      </c>
      <c r="BJ36" s="39" t="e">
        <f t="shared" si="71"/>
        <v>#N/A</v>
      </c>
      <c r="BK36" s="45" t="e">
        <f t="shared" si="71"/>
        <v>#N/A</v>
      </c>
      <c r="BL36" s="39" t="e">
        <f t="shared" si="71"/>
        <v>#N/A</v>
      </c>
      <c r="BM36" s="39" t="e">
        <f t="shared" si="71"/>
        <v>#N/A</v>
      </c>
      <c r="BN36" s="39" t="e">
        <f t="shared" si="71"/>
        <v>#N/A</v>
      </c>
      <c r="BO36" s="39" t="e">
        <f t="shared" si="71"/>
        <v>#N/A</v>
      </c>
      <c r="BP36" s="39" t="e">
        <f t="shared" si="71"/>
        <v>#N/A</v>
      </c>
      <c r="BQ36" s="39" t="e">
        <f t="shared" si="71"/>
        <v>#N/A</v>
      </c>
      <c r="BR36" s="39" t="e">
        <f t="shared" si="71"/>
        <v>#N/A</v>
      </c>
      <c r="BS36" s="39" t="e">
        <f t="shared" si="71"/>
        <v>#N/A</v>
      </c>
      <c r="BT36" s="39" t="e">
        <f t="shared" si="71"/>
        <v>#N/A</v>
      </c>
      <c r="BU36" s="39" t="e">
        <f t="shared" si="71"/>
        <v>#N/A</v>
      </c>
      <c r="BV36" s="39" t="e">
        <f t="shared" si="71"/>
        <v>#N/A</v>
      </c>
      <c r="BW36" s="45" t="e">
        <f t="shared" si="71"/>
        <v>#N/A</v>
      </c>
      <c r="BX36" s="41" t="e">
        <f t="shared" si="71"/>
        <v>#N/A</v>
      </c>
      <c r="BY36" s="66"/>
      <c r="BZ36" s="178">
        <f t="shared" ref="BZ36:CO36" si="72">IFERROR(BI36/BI$15,0)</f>
        <v>0</v>
      </c>
      <c r="CA36" s="178">
        <f t="shared" si="72"/>
        <v>0</v>
      </c>
      <c r="CB36" s="179">
        <f t="shared" si="72"/>
        <v>0</v>
      </c>
      <c r="CC36" s="178">
        <f t="shared" si="72"/>
        <v>0</v>
      </c>
      <c r="CD36" s="178">
        <f t="shared" si="72"/>
        <v>0</v>
      </c>
      <c r="CE36" s="178">
        <f t="shared" si="72"/>
        <v>0</v>
      </c>
      <c r="CF36" s="178">
        <f t="shared" si="72"/>
        <v>0</v>
      </c>
      <c r="CG36" s="178">
        <f t="shared" si="72"/>
        <v>0</v>
      </c>
      <c r="CH36" s="178">
        <f t="shared" si="72"/>
        <v>0</v>
      </c>
      <c r="CI36" s="178">
        <f t="shared" si="72"/>
        <v>0</v>
      </c>
      <c r="CJ36" s="178">
        <f t="shared" si="72"/>
        <v>0</v>
      </c>
      <c r="CK36" s="178">
        <f t="shared" si="72"/>
        <v>0</v>
      </c>
      <c r="CL36" s="178">
        <f t="shared" si="72"/>
        <v>0</v>
      </c>
      <c r="CM36" s="178">
        <f t="shared" si="72"/>
        <v>0</v>
      </c>
      <c r="CN36" s="179">
        <f t="shared" si="72"/>
        <v>0</v>
      </c>
      <c r="CO36" s="171">
        <f t="shared" si="72"/>
        <v>0</v>
      </c>
    </row>
    <row r="37" spans="2:93" x14ac:dyDescent="0.35">
      <c r="D37" s="68"/>
      <c r="E37" s="428"/>
      <c r="F37" s="240"/>
      <c r="G37" s="240"/>
      <c r="H37" s="240"/>
      <c r="I37" s="240"/>
      <c r="J37" s="240"/>
      <c r="K37" s="240"/>
      <c r="L37" s="240"/>
      <c r="M37" s="240"/>
      <c r="N37" s="421"/>
      <c r="O37" s="421"/>
      <c r="P37" s="421"/>
      <c r="Q37" s="422"/>
      <c r="R37" s="28"/>
      <c r="S37" s="109"/>
      <c r="T37" s="109"/>
      <c r="U37" s="109"/>
      <c r="V37" s="109"/>
      <c r="W37" s="109"/>
      <c r="X37" s="109"/>
      <c r="Y37" s="109"/>
      <c r="Z37" s="109"/>
      <c r="AA37" s="109"/>
      <c r="AB37" s="109"/>
      <c r="AC37" s="109"/>
      <c r="AD37" s="28"/>
      <c r="AE37" s="28"/>
      <c r="AF37" s="68"/>
      <c r="AG37" s="142"/>
      <c r="AH37" s="134"/>
      <c r="AI37" s="134"/>
      <c r="AJ37" s="134"/>
      <c r="AK37" s="134"/>
      <c r="AL37" s="134"/>
      <c r="AM37" s="134"/>
      <c r="AN37" s="134"/>
      <c r="AO37" s="134"/>
      <c r="AP37" s="138"/>
      <c r="AQ37" s="138"/>
      <c r="AR37" s="138"/>
      <c r="AS37" s="122"/>
      <c r="AT37" s="135"/>
      <c r="AU37" s="134"/>
      <c r="AV37" s="134"/>
      <c r="AW37" s="134"/>
      <c r="AX37" s="134"/>
      <c r="AY37" s="134"/>
      <c r="AZ37" s="134"/>
      <c r="BA37" s="134"/>
      <c r="BB37" s="134"/>
      <c r="BC37" s="334"/>
      <c r="BD37" s="334"/>
      <c r="BE37" s="334"/>
      <c r="BF37" s="135"/>
      <c r="BG37" s="135"/>
      <c r="BH37" s="68"/>
      <c r="BK37" s="28"/>
      <c r="BW37" s="28"/>
      <c r="BX37" s="54"/>
      <c r="BY37" s="68"/>
      <c r="BZ37" s="174"/>
      <c r="CA37" s="174"/>
      <c r="CB37" s="175"/>
      <c r="CC37" s="174"/>
      <c r="CD37" s="174"/>
      <c r="CE37" s="174"/>
      <c r="CF37" s="174"/>
      <c r="CG37" s="174"/>
      <c r="CH37" s="174"/>
      <c r="CI37" s="174"/>
      <c r="CJ37" s="174"/>
      <c r="CK37" s="174"/>
      <c r="CL37" s="174"/>
      <c r="CM37" s="174"/>
      <c r="CN37" s="175"/>
      <c r="CO37" s="176"/>
    </row>
    <row r="38" spans="2:93" x14ac:dyDescent="0.35">
      <c r="B38" s="1" t="s">
        <v>11</v>
      </c>
      <c r="C38" s="115"/>
      <c r="D38" s="68"/>
      <c r="E38" s="428"/>
      <c r="F38" s="240"/>
      <c r="G38" s="240"/>
      <c r="H38" s="240"/>
      <c r="I38" s="240"/>
      <c r="J38" s="240"/>
      <c r="K38" s="240"/>
      <c r="L38" s="240"/>
      <c r="M38" s="240"/>
      <c r="N38" s="421"/>
      <c r="O38" s="421"/>
      <c r="P38" s="421"/>
      <c r="Q38" s="422"/>
      <c r="R38" s="28"/>
      <c r="S38" s="109"/>
      <c r="T38" s="109"/>
      <c r="U38" s="109"/>
      <c r="V38" s="109"/>
      <c r="W38" s="109"/>
      <c r="X38" s="109"/>
      <c r="Y38" s="109"/>
      <c r="Z38" s="109"/>
      <c r="AA38" s="109"/>
      <c r="AB38" s="109"/>
      <c r="AC38" s="109"/>
      <c r="AD38" s="28"/>
      <c r="AE38" s="28"/>
      <c r="AF38" s="68"/>
      <c r="AG38" s="142"/>
      <c r="AH38" s="134"/>
      <c r="AI38" s="134"/>
      <c r="AJ38" s="134"/>
      <c r="AK38" s="134"/>
      <c r="AL38" s="134"/>
      <c r="AM38" s="134"/>
      <c r="AN38" s="134"/>
      <c r="AO38" s="134"/>
      <c r="AP38" s="138"/>
      <c r="AQ38" s="138"/>
      <c r="AR38" s="138"/>
      <c r="AS38" s="122"/>
      <c r="AT38" s="135"/>
      <c r="AU38" s="134"/>
      <c r="AV38" s="134"/>
      <c r="AW38" s="134"/>
      <c r="AX38" s="134"/>
      <c r="AY38" s="134"/>
      <c r="AZ38" s="134"/>
      <c r="BA38" s="134"/>
      <c r="BB38" s="134"/>
      <c r="BC38" s="334"/>
      <c r="BD38" s="334"/>
      <c r="BE38" s="334"/>
      <c r="BF38" s="135"/>
      <c r="BG38" s="135"/>
      <c r="BH38" s="68"/>
      <c r="BK38" s="28"/>
      <c r="BW38" s="28"/>
      <c r="BX38" s="54"/>
      <c r="BY38" s="68"/>
      <c r="BZ38" s="174"/>
      <c r="CA38" s="174"/>
      <c r="CB38" s="175"/>
      <c r="CC38" s="174"/>
      <c r="CD38" s="174"/>
      <c r="CE38" s="174"/>
      <c r="CF38" s="174"/>
      <c r="CG38" s="174"/>
      <c r="CH38" s="174"/>
      <c r="CI38" s="174"/>
      <c r="CJ38" s="174"/>
      <c r="CK38" s="174"/>
      <c r="CL38" s="174"/>
      <c r="CM38" s="174"/>
      <c r="CN38" s="175"/>
      <c r="CO38" s="176"/>
    </row>
    <row r="39" spans="2:93" x14ac:dyDescent="0.35">
      <c r="B39" s="32" t="s">
        <v>1</v>
      </c>
      <c r="C39" s="237" t="s">
        <v>64</v>
      </c>
      <c r="D39" s="71"/>
      <c r="E39" s="426">
        <v>14000</v>
      </c>
      <c r="F39" s="416">
        <v>1000</v>
      </c>
      <c r="G39" s="416">
        <v>2000</v>
      </c>
      <c r="H39" s="416">
        <v>2000</v>
      </c>
      <c r="I39" s="416">
        <v>1000</v>
      </c>
      <c r="J39" s="416">
        <v>1000</v>
      </c>
      <c r="K39" s="416">
        <v>3000</v>
      </c>
      <c r="L39" s="416">
        <v>1000</v>
      </c>
      <c r="M39" s="416">
        <v>1000</v>
      </c>
      <c r="N39" s="417">
        <v>1000</v>
      </c>
      <c r="O39" s="417">
        <v>0</v>
      </c>
      <c r="P39" s="417">
        <v>0</v>
      </c>
      <c r="Q39" s="418">
        <v>0</v>
      </c>
      <c r="R39" s="31">
        <f t="shared" ref="R39:R46" si="73">SUM(F39:Q39)</f>
        <v>13000</v>
      </c>
      <c r="S39" s="81">
        <v>0</v>
      </c>
      <c r="T39" s="81">
        <v>0</v>
      </c>
      <c r="U39" s="81">
        <v>0</v>
      </c>
      <c r="V39" s="81">
        <v>0</v>
      </c>
      <c r="W39" s="81">
        <v>0</v>
      </c>
      <c r="X39" s="81">
        <v>0</v>
      </c>
      <c r="Y39" s="81">
        <v>0</v>
      </c>
      <c r="Z39" s="81">
        <v>0</v>
      </c>
      <c r="AA39" s="81">
        <v>0</v>
      </c>
      <c r="AB39" s="81">
        <v>0</v>
      </c>
      <c r="AC39" s="81">
        <v>0</v>
      </c>
      <c r="AD39" s="31">
        <v>0</v>
      </c>
      <c r="AE39" s="31">
        <f t="shared" ref="AE39:AE46" si="74">SUM(S39:AD39)</f>
        <v>0</v>
      </c>
      <c r="AF39" s="71"/>
      <c r="AG39" s="140">
        <f t="shared" ref="AG39:AG47" si="75">IFERROR(E39/E$15,"-")</f>
        <v>3.3898633400807759E-2</v>
      </c>
      <c r="AH39" s="130">
        <f t="shared" ref="AH39:AH47" si="76">IFERROR(F39/F$15,"-")</f>
        <v>2.457062827096489E-2</v>
      </c>
      <c r="AI39" s="130">
        <f t="shared" ref="AI39:AI47" si="77">IFERROR(G39/G$15,"-")</f>
        <v>4.8899755501222497E-2</v>
      </c>
      <c r="AJ39" s="130">
        <f t="shared" ref="AJ39:AJ47" si="78">IFERROR(H39/H$15,"-")</f>
        <v>2.8450311530911262E-2</v>
      </c>
      <c r="AK39" s="130">
        <f t="shared" ref="AK39:AK47" si="79">IFERROR(I39/I$15,"-")</f>
        <v>1.980237232420444E-2</v>
      </c>
      <c r="AL39" s="130">
        <f t="shared" ref="AL39:AL47" si="80">IFERROR(J39/J$15,"-")</f>
        <v>1.2453300124533001E-2</v>
      </c>
      <c r="AM39" s="130">
        <f t="shared" ref="AM39:AM47" si="81">IFERROR(K39/K$15,"-")</f>
        <v>3.7220843672456573E-2</v>
      </c>
      <c r="AN39" s="130">
        <f t="shared" ref="AN39:AN47" si="82">IFERROR(L39/L$15,"-")</f>
        <v>2.4693796918214144E-2</v>
      </c>
      <c r="AO39" s="130">
        <f t="shared" ref="AO39:AO47" si="83">IFERROR(M39/M$15,"-")</f>
        <v>4.878048780487805E-2</v>
      </c>
      <c r="AP39" s="136">
        <f t="shared" ref="AP39:AP47" si="84">IFERROR(N39/N$15,"-")</f>
        <v>3.3214866974457767E-2</v>
      </c>
      <c r="AQ39" s="136" t="str">
        <f t="shared" ref="AQ39:AQ47" si="85">IFERROR(O39/O$15,"-")</f>
        <v>-</v>
      </c>
      <c r="AR39" s="136" t="str">
        <f t="shared" ref="AR39:AR47" si="86">IFERROR(P39/P$15,"-")</f>
        <v>-</v>
      </c>
      <c r="AS39" s="120" t="str">
        <f t="shared" ref="AS39:AS47" si="87">IFERROR(Q39/Q$15,"-")</f>
        <v>-</v>
      </c>
      <c r="AT39" s="131">
        <f t="shared" ref="AT39:AT47" si="88">IFERROR(R39/R$15,"-")</f>
        <v>2.860921789000416E-2</v>
      </c>
      <c r="AU39" s="130" t="str">
        <f t="shared" ref="AU39:AU47" si="89">IFERROR(S39/S$15,"-")</f>
        <v>-</v>
      </c>
      <c r="AV39" s="130" t="str">
        <f t="shared" ref="AV39:AV47" si="90">IFERROR(T39/T$15,"-")</f>
        <v>-</v>
      </c>
      <c r="AW39" s="130" t="str">
        <f t="shared" ref="AW39:AW47" si="91">IFERROR(U39/U$15,"-")</f>
        <v>-</v>
      </c>
      <c r="AX39" s="130" t="str">
        <f t="shared" ref="AX39:AX47" si="92">IFERROR(V39/V$15,"-")</f>
        <v>-</v>
      </c>
      <c r="AY39" s="130" t="str">
        <f t="shared" ref="AY39:AY47" si="93">IFERROR(W39/W$15,"-")</f>
        <v>-</v>
      </c>
      <c r="AZ39" s="130" t="str">
        <f t="shared" ref="AZ39:AZ47" si="94">IFERROR(X39/X$15,"-")</f>
        <v>-</v>
      </c>
      <c r="BA39" s="130" t="str">
        <f t="shared" ref="BA39:BA47" si="95">IFERROR(Y39/Y$15,"-")</f>
        <v>-</v>
      </c>
      <c r="BB39" s="130" t="str">
        <f t="shared" ref="BB39:BB47" si="96">IFERROR(Z39/Z$15,"-")</f>
        <v>-</v>
      </c>
      <c r="BC39" s="148" t="str">
        <f t="shared" ref="BC39:BC47" si="97">IFERROR(AA39/AA$15,"-")</f>
        <v>-</v>
      </c>
      <c r="BD39" s="148" t="str">
        <f t="shared" ref="BD39:BD47" si="98">IFERROR(AB39/AB$15,"-")</f>
        <v>-</v>
      </c>
      <c r="BE39" s="148" t="str">
        <f t="shared" ref="BE39:BE47" si="99">IFERROR(AC39/AC$15,"-")</f>
        <v>-</v>
      </c>
      <c r="BF39" s="131" t="str">
        <f t="shared" ref="BF39:BF47" si="100">IFERROR(AD39/AD$15,"-")</f>
        <v>-</v>
      </c>
      <c r="BG39" s="131" t="str">
        <f t="shared" ref="BG39:BG47" si="101">IFERROR(AE39/AE$15,"-")</f>
        <v>-</v>
      </c>
      <c r="BH39" s="71"/>
      <c r="BI39" s="29" t="e">
        <f t="shared" ref="BI39:BW46" si="102">AVERAGE($AL39:$AO39)*BI$15</f>
        <v>#N/A</v>
      </c>
      <c r="BJ39" s="29" t="e">
        <f t="shared" si="102"/>
        <v>#N/A</v>
      </c>
      <c r="BK39" s="31" t="e">
        <f t="shared" si="102"/>
        <v>#N/A</v>
      </c>
      <c r="BL39" s="29" t="e">
        <f t="shared" si="102"/>
        <v>#N/A</v>
      </c>
      <c r="BM39" s="29" t="e">
        <f t="shared" si="102"/>
        <v>#N/A</v>
      </c>
      <c r="BN39" s="29" t="e">
        <f t="shared" si="102"/>
        <v>#N/A</v>
      </c>
      <c r="BO39" s="29" t="e">
        <f t="shared" si="102"/>
        <v>#N/A</v>
      </c>
      <c r="BP39" s="29" t="e">
        <f t="shared" si="102"/>
        <v>#N/A</v>
      </c>
      <c r="BQ39" s="29" t="e">
        <f t="shared" si="102"/>
        <v>#N/A</v>
      </c>
      <c r="BR39" s="29" t="e">
        <f t="shared" si="102"/>
        <v>#N/A</v>
      </c>
      <c r="BS39" s="29" t="e">
        <f t="shared" si="102"/>
        <v>#N/A</v>
      </c>
      <c r="BT39" s="29" t="e">
        <f t="shared" si="102"/>
        <v>#N/A</v>
      </c>
      <c r="BU39" s="29" t="e">
        <f t="shared" si="102"/>
        <v>#N/A</v>
      </c>
      <c r="BV39" s="29" t="e">
        <f t="shared" si="102"/>
        <v>#N/A</v>
      </c>
      <c r="BW39" s="31" t="e">
        <f t="shared" si="102"/>
        <v>#N/A</v>
      </c>
      <c r="BX39" s="40" t="e">
        <f t="shared" ref="BX39:BX46" si="103">SUM(BL39:BW39)</f>
        <v>#N/A</v>
      </c>
      <c r="BY39" s="71"/>
      <c r="BZ39" s="166">
        <f t="shared" ref="BZ39:BZ47" si="104">IFERROR(BI39/BI$15,0)</f>
        <v>0</v>
      </c>
      <c r="CA39" s="166">
        <f t="shared" ref="CA39:CA47" si="105">IFERROR(BJ39/BJ$15,0)</f>
        <v>0</v>
      </c>
      <c r="CB39" s="167">
        <f t="shared" ref="CB39:CB47" si="106">IFERROR(BK39/BK$15,0)</f>
        <v>0</v>
      </c>
      <c r="CC39" s="166">
        <f t="shared" ref="CC39:CC47" si="107">IFERROR(BL39/BL$15,0)</f>
        <v>0</v>
      </c>
      <c r="CD39" s="166">
        <f t="shared" ref="CD39:CD47" si="108">IFERROR(BM39/BM$15,0)</f>
        <v>0</v>
      </c>
      <c r="CE39" s="166">
        <f t="shared" ref="CE39:CE47" si="109">IFERROR(BN39/BN$15,0)</f>
        <v>0</v>
      </c>
      <c r="CF39" s="166">
        <f t="shared" ref="CF39:CF47" si="110">IFERROR(BO39/BO$15,0)</f>
        <v>0</v>
      </c>
      <c r="CG39" s="166">
        <f t="shared" ref="CG39:CG47" si="111">IFERROR(BP39/BP$15,0)</f>
        <v>0</v>
      </c>
      <c r="CH39" s="166">
        <f t="shared" ref="CH39:CH47" si="112">IFERROR(BQ39/BQ$15,0)</f>
        <v>0</v>
      </c>
      <c r="CI39" s="166">
        <f t="shared" ref="CI39:CI47" si="113">IFERROR(BR39/BR$15,0)</f>
        <v>0</v>
      </c>
      <c r="CJ39" s="166">
        <f t="shared" ref="CJ39:CJ47" si="114">IFERROR(BS39/BS$15,0)</f>
        <v>0</v>
      </c>
      <c r="CK39" s="166">
        <f t="shared" ref="CK39:CK47" si="115">IFERROR(BT39/BT$15,0)</f>
        <v>0</v>
      </c>
      <c r="CL39" s="166">
        <f t="shared" ref="CL39:CL47" si="116">IFERROR(BU39/BU$15,0)</f>
        <v>0</v>
      </c>
      <c r="CM39" s="166">
        <f t="shared" ref="CM39:CM47" si="117">IFERROR(BV39/BV$15,0)</f>
        <v>0</v>
      </c>
      <c r="CN39" s="167">
        <f t="shared" ref="CN39:CN47" si="118">IFERROR(BW39/BW$15,0)</f>
        <v>0</v>
      </c>
      <c r="CO39" s="168">
        <f t="shared" ref="CO39:CO47" si="119">IFERROR(BX39/BX$15,0)</f>
        <v>0</v>
      </c>
    </row>
    <row r="40" spans="2:93" x14ac:dyDescent="0.35">
      <c r="B40" s="32" t="s">
        <v>22</v>
      </c>
      <c r="C40" s="237" t="s">
        <v>64</v>
      </c>
      <c r="D40" s="71"/>
      <c r="E40" s="426">
        <v>800</v>
      </c>
      <c r="F40" s="416">
        <v>40</v>
      </c>
      <c r="G40" s="416">
        <v>40</v>
      </c>
      <c r="H40" s="416">
        <v>30</v>
      </c>
      <c r="I40" s="416">
        <v>20</v>
      </c>
      <c r="J40" s="416">
        <v>50</v>
      </c>
      <c r="K40" s="416">
        <v>40</v>
      </c>
      <c r="L40" s="416">
        <v>70</v>
      </c>
      <c r="M40" s="416">
        <v>60</v>
      </c>
      <c r="N40" s="417">
        <v>70</v>
      </c>
      <c r="O40" s="417">
        <v>0</v>
      </c>
      <c r="P40" s="417">
        <v>0</v>
      </c>
      <c r="Q40" s="418">
        <v>0</v>
      </c>
      <c r="R40" s="31">
        <f t="shared" si="73"/>
        <v>420</v>
      </c>
      <c r="S40" s="81">
        <v>0</v>
      </c>
      <c r="T40" s="81">
        <v>0</v>
      </c>
      <c r="U40" s="81">
        <v>0</v>
      </c>
      <c r="V40" s="81">
        <v>0</v>
      </c>
      <c r="W40" s="81">
        <v>0</v>
      </c>
      <c r="X40" s="81">
        <v>0</v>
      </c>
      <c r="Y40" s="81">
        <v>0</v>
      </c>
      <c r="Z40" s="81">
        <v>0</v>
      </c>
      <c r="AA40" s="81">
        <v>0</v>
      </c>
      <c r="AB40" s="81">
        <v>0</v>
      </c>
      <c r="AC40" s="81">
        <v>0</v>
      </c>
      <c r="AD40" s="31">
        <v>0</v>
      </c>
      <c r="AE40" s="31">
        <f t="shared" si="74"/>
        <v>0</v>
      </c>
      <c r="AF40" s="71"/>
      <c r="AG40" s="140">
        <f t="shared" si="75"/>
        <v>1.9370647657604432E-3</v>
      </c>
      <c r="AH40" s="130">
        <f t="shared" si="76"/>
        <v>9.8282513083859549E-4</v>
      </c>
      <c r="AI40" s="130">
        <f t="shared" si="77"/>
        <v>9.7799511002444979E-4</v>
      </c>
      <c r="AJ40" s="130">
        <f t="shared" si="78"/>
        <v>4.2675467296366895E-4</v>
      </c>
      <c r="AK40" s="130">
        <f t="shared" si="79"/>
        <v>3.9604744648408881E-4</v>
      </c>
      <c r="AL40" s="130">
        <f t="shared" si="80"/>
        <v>6.2266500622665006E-4</v>
      </c>
      <c r="AM40" s="130">
        <f t="shared" si="81"/>
        <v>4.9627791563275434E-4</v>
      </c>
      <c r="AN40" s="130">
        <f t="shared" si="82"/>
        <v>1.7285657842749901E-3</v>
      </c>
      <c r="AO40" s="130">
        <f t="shared" si="83"/>
        <v>2.9268292682926829E-3</v>
      </c>
      <c r="AP40" s="136">
        <f t="shared" si="84"/>
        <v>2.3250406882120438E-3</v>
      </c>
      <c r="AQ40" s="136" t="str">
        <f t="shared" si="85"/>
        <v>-</v>
      </c>
      <c r="AR40" s="136" t="str">
        <f t="shared" si="86"/>
        <v>-</v>
      </c>
      <c r="AS40" s="120" t="str">
        <f t="shared" si="87"/>
        <v>-</v>
      </c>
      <c r="AT40" s="131">
        <f t="shared" si="88"/>
        <v>9.2429780875398048E-4</v>
      </c>
      <c r="AU40" s="130" t="str">
        <f t="shared" si="89"/>
        <v>-</v>
      </c>
      <c r="AV40" s="130" t="str">
        <f t="shared" si="90"/>
        <v>-</v>
      </c>
      <c r="AW40" s="130" t="str">
        <f t="shared" si="91"/>
        <v>-</v>
      </c>
      <c r="AX40" s="130" t="str">
        <f t="shared" si="92"/>
        <v>-</v>
      </c>
      <c r="AY40" s="130" t="str">
        <f t="shared" si="93"/>
        <v>-</v>
      </c>
      <c r="AZ40" s="130" t="str">
        <f t="shared" si="94"/>
        <v>-</v>
      </c>
      <c r="BA40" s="130" t="str">
        <f t="shared" si="95"/>
        <v>-</v>
      </c>
      <c r="BB40" s="130" t="str">
        <f t="shared" si="96"/>
        <v>-</v>
      </c>
      <c r="BC40" s="148" t="str">
        <f t="shared" si="97"/>
        <v>-</v>
      </c>
      <c r="BD40" s="148" t="str">
        <f t="shared" si="98"/>
        <v>-</v>
      </c>
      <c r="BE40" s="148" t="str">
        <f t="shared" si="99"/>
        <v>-</v>
      </c>
      <c r="BF40" s="131" t="str">
        <f t="shared" si="100"/>
        <v>-</v>
      </c>
      <c r="BG40" s="131" t="str">
        <f t="shared" si="101"/>
        <v>-</v>
      </c>
      <c r="BH40" s="71"/>
      <c r="BI40" s="29" t="e">
        <f t="shared" si="102"/>
        <v>#N/A</v>
      </c>
      <c r="BJ40" s="29" t="e">
        <f t="shared" si="102"/>
        <v>#N/A</v>
      </c>
      <c r="BK40" s="31" t="e">
        <f t="shared" si="102"/>
        <v>#N/A</v>
      </c>
      <c r="BL40" s="29" t="e">
        <f t="shared" si="102"/>
        <v>#N/A</v>
      </c>
      <c r="BM40" s="29" t="e">
        <f t="shared" si="102"/>
        <v>#N/A</v>
      </c>
      <c r="BN40" s="29" t="e">
        <f t="shared" si="102"/>
        <v>#N/A</v>
      </c>
      <c r="BO40" s="29" t="e">
        <f t="shared" si="102"/>
        <v>#N/A</v>
      </c>
      <c r="BP40" s="29" t="e">
        <f t="shared" si="102"/>
        <v>#N/A</v>
      </c>
      <c r="BQ40" s="29" t="e">
        <f t="shared" si="102"/>
        <v>#N/A</v>
      </c>
      <c r="BR40" s="29" t="e">
        <f t="shared" si="102"/>
        <v>#N/A</v>
      </c>
      <c r="BS40" s="29" t="e">
        <f t="shared" si="102"/>
        <v>#N/A</v>
      </c>
      <c r="BT40" s="29" t="e">
        <f t="shared" si="102"/>
        <v>#N/A</v>
      </c>
      <c r="BU40" s="29" t="e">
        <f t="shared" si="102"/>
        <v>#N/A</v>
      </c>
      <c r="BV40" s="29" t="e">
        <f t="shared" si="102"/>
        <v>#N/A</v>
      </c>
      <c r="BW40" s="31" t="e">
        <f t="shared" si="102"/>
        <v>#N/A</v>
      </c>
      <c r="BX40" s="40" t="e">
        <f t="shared" si="103"/>
        <v>#N/A</v>
      </c>
      <c r="BY40" s="71"/>
      <c r="BZ40" s="166">
        <f t="shared" si="104"/>
        <v>0</v>
      </c>
      <c r="CA40" s="166">
        <f t="shared" si="105"/>
        <v>0</v>
      </c>
      <c r="CB40" s="167">
        <f t="shared" si="106"/>
        <v>0</v>
      </c>
      <c r="CC40" s="166">
        <f t="shared" si="107"/>
        <v>0</v>
      </c>
      <c r="CD40" s="166">
        <f t="shared" si="108"/>
        <v>0</v>
      </c>
      <c r="CE40" s="166">
        <f t="shared" si="109"/>
        <v>0</v>
      </c>
      <c r="CF40" s="166">
        <f t="shared" si="110"/>
        <v>0</v>
      </c>
      <c r="CG40" s="166">
        <f t="shared" si="111"/>
        <v>0</v>
      </c>
      <c r="CH40" s="166">
        <f t="shared" si="112"/>
        <v>0</v>
      </c>
      <c r="CI40" s="166">
        <f t="shared" si="113"/>
        <v>0</v>
      </c>
      <c r="CJ40" s="166">
        <f t="shared" si="114"/>
        <v>0</v>
      </c>
      <c r="CK40" s="166">
        <f t="shared" si="115"/>
        <v>0</v>
      </c>
      <c r="CL40" s="166">
        <f t="shared" si="116"/>
        <v>0</v>
      </c>
      <c r="CM40" s="166">
        <f t="shared" si="117"/>
        <v>0</v>
      </c>
      <c r="CN40" s="167">
        <f t="shared" si="118"/>
        <v>0</v>
      </c>
      <c r="CO40" s="168">
        <f t="shared" si="119"/>
        <v>0</v>
      </c>
    </row>
    <row r="41" spans="2:93" x14ac:dyDescent="0.35">
      <c r="B41" s="32" t="s">
        <v>23</v>
      </c>
      <c r="C41" s="237" t="s">
        <v>64</v>
      </c>
      <c r="D41" s="71"/>
      <c r="E41" s="426">
        <v>4000</v>
      </c>
      <c r="F41" s="416">
        <v>500</v>
      </c>
      <c r="G41" s="416">
        <v>500</v>
      </c>
      <c r="H41" s="416">
        <v>400</v>
      </c>
      <c r="I41" s="416">
        <v>200</v>
      </c>
      <c r="J41" s="416">
        <v>300</v>
      </c>
      <c r="K41" s="416">
        <v>600</v>
      </c>
      <c r="L41" s="416">
        <v>700</v>
      </c>
      <c r="M41" s="416">
        <v>900</v>
      </c>
      <c r="N41" s="417">
        <v>1000</v>
      </c>
      <c r="O41" s="417">
        <v>0</v>
      </c>
      <c r="P41" s="417">
        <v>0</v>
      </c>
      <c r="Q41" s="418">
        <v>0</v>
      </c>
      <c r="R41" s="31">
        <f t="shared" si="73"/>
        <v>5100</v>
      </c>
      <c r="S41" s="81">
        <v>0</v>
      </c>
      <c r="T41" s="81">
        <v>0</v>
      </c>
      <c r="U41" s="81">
        <v>0</v>
      </c>
      <c r="V41" s="81">
        <v>0</v>
      </c>
      <c r="W41" s="81">
        <v>0</v>
      </c>
      <c r="X41" s="81">
        <v>0</v>
      </c>
      <c r="Y41" s="81">
        <v>0</v>
      </c>
      <c r="Z41" s="81">
        <v>0</v>
      </c>
      <c r="AA41" s="81">
        <v>0</v>
      </c>
      <c r="AB41" s="81">
        <v>0</v>
      </c>
      <c r="AC41" s="81">
        <v>0</v>
      </c>
      <c r="AD41" s="31">
        <v>0</v>
      </c>
      <c r="AE41" s="31">
        <f t="shared" si="74"/>
        <v>0</v>
      </c>
      <c r="AF41" s="71"/>
      <c r="AG41" s="140">
        <f t="shared" si="75"/>
        <v>9.6853238288022152E-3</v>
      </c>
      <c r="AH41" s="130">
        <f t="shared" si="76"/>
        <v>1.2285314135482445E-2</v>
      </c>
      <c r="AI41" s="130">
        <f t="shared" si="77"/>
        <v>1.2224938875305624E-2</v>
      </c>
      <c r="AJ41" s="130">
        <f t="shared" si="78"/>
        <v>5.6900623061822524E-3</v>
      </c>
      <c r="AK41" s="130">
        <f t="shared" si="79"/>
        <v>3.9604744648408883E-3</v>
      </c>
      <c r="AL41" s="130">
        <f t="shared" si="80"/>
        <v>3.7359900373599006E-3</v>
      </c>
      <c r="AM41" s="130">
        <f t="shared" si="81"/>
        <v>7.4441687344913151E-3</v>
      </c>
      <c r="AN41" s="130">
        <f t="shared" si="82"/>
        <v>1.7285657842749901E-2</v>
      </c>
      <c r="AO41" s="130">
        <f t="shared" si="83"/>
        <v>4.3902439024390241E-2</v>
      </c>
      <c r="AP41" s="136">
        <f t="shared" si="84"/>
        <v>3.3214866974457767E-2</v>
      </c>
      <c r="AQ41" s="136" t="str">
        <f t="shared" si="85"/>
        <v>-</v>
      </c>
      <c r="AR41" s="136" t="str">
        <f t="shared" si="86"/>
        <v>-</v>
      </c>
      <c r="AS41" s="120" t="str">
        <f t="shared" si="87"/>
        <v>-</v>
      </c>
      <c r="AT41" s="131">
        <f t="shared" si="88"/>
        <v>1.1223616249155478E-2</v>
      </c>
      <c r="AU41" s="130" t="str">
        <f t="shared" si="89"/>
        <v>-</v>
      </c>
      <c r="AV41" s="130" t="str">
        <f t="shared" si="90"/>
        <v>-</v>
      </c>
      <c r="AW41" s="130" t="str">
        <f t="shared" si="91"/>
        <v>-</v>
      </c>
      <c r="AX41" s="130" t="str">
        <f t="shared" si="92"/>
        <v>-</v>
      </c>
      <c r="AY41" s="130" t="str">
        <f t="shared" si="93"/>
        <v>-</v>
      </c>
      <c r="AZ41" s="130" t="str">
        <f t="shared" si="94"/>
        <v>-</v>
      </c>
      <c r="BA41" s="130" t="str">
        <f t="shared" si="95"/>
        <v>-</v>
      </c>
      <c r="BB41" s="130" t="str">
        <f t="shared" si="96"/>
        <v>-</v>
      </c>
      <c r="BC41" s="148" t="str">
        <f t="shared" si="97"/>
        <v>-</v>
      </c>
      <c r="BD41" s="148" t="str">
        <f t="shared" si="98"/>
        <v>-</v>
      </c>
      <c r="BE41" s="148" t="str">
        <f t="shared" si="99"/>
        <v>-</v>
      </c>
      <c r="BF41" s="131" t="str">
        <f t="shared" si="100"/>
        <v>-</v>
      </c>
      <c r="BG41" s="131" t="str">
        <f t="shared" si="101"/>
        <v>-</v>
      </c>
      <c r="BH41" s="71"/>
      <c r="BI41" s="29" t="e">
        <f t="shared" si="102"/>
        <v>#N/A</v>
      </c>
      <c r="BJ41" s="29" t="e">
        <f t="shared" si="102"/>
        <v>#N/A</v>
      </c>
      <c r="BK41" s="31" t="e">
        <f t="shared" si="102"/>
        <v>#N/A</v>
      </c>
      <c r="BL41" s="29" t="e">
        <f t="shared" si="102"/>
        <v>#N/A</v>
      </c>
      <c r="BM41" s="29" t="e">
        <f t="shared" si="102"/>
        <v>#N/A</v>
      </c>
      <c r="BN41" s="29" t="e">
        <f t="shared" si="102"/>
        <v>#N/A</v>
      </c>
      <c r="BO41" s="29" t="e">
        <f t="shared" si="102"/>
        <v>#N/A</v>
      </c>
      <c r="BP41" s="29" t="e">
        <f t="shared" si="102"/>
        <v>#N/A</v>
      </c>
      <c r="BQ41" s="29" t="e">
        <f t="shared" si="102"/>
        <v>#N/A</v>
      </c>
      <c r="BR41" s="29" t="e">
        <f t="shared" si="102"/>
        <v>#N/A</v>
      </c>
      <c r="BS41" s="29" t="e">
        <f t="shared" si="102"/>
        <v>#N/A</v>
      </c>
      <c r="BT41" s="29" t="e">
        <f t="shared" si="102"/>
        <v>#N/A</v>
      </c>
      <c r="BU41" s="29" t="e">
        <f t="shared" si="102"/>
        <v>#N/A</v>
      </c>
      <c r="BV41" s="29" t="e">
        <f t="shared" si="102"/>
        <v>#N/A</v>
      </c>
      <c r="BW41" s="31" t="e">
        <f t="shared" si="102"/>
        <v>#N/A</v>
      </c>
      <c r="BX41" s="40" t="e">
        <f t="shared" si="103"/>
        <v>#N/A</v>
      </c>
      <c r="BY41" s="71"/>
      <c r="BZ41" s="166">
        <f t="shared" si="104"/>
        <v>0</v>
      </c>
      <c r="CA41" s="166">
        <f t="shared" si="105"/>
        <v>0</v>
      </c>
      <c r="CB41" s="167">
        <f t="shared" si="106"/>
        <v>0</v>
      </c>
      <c r="CC41" s="166">
        <f t="shared" si="107"/>
        <v>0</v>
      </c>
      <c r="CD41" s="166">
        <f t="shared" si="108"/>
        <v>0</v>
      </c>
      <c r="CE41" s="166">
        <f t="shared" si="109"/>
        <v>0</v>
      </c>
      <c r="CF41" s="166">
        <f t="shared" si="110"/>
        <v>0</v>
      </c>
      <c r="CG41" s="166">
        <f t="shared" si="111"/>
        <v>0</v>
      </c>
      <c r="CH41" s="166">
        <f t="shared" si="112"/>
        <v>0</v>
      </c>
      <c r="CI41" s="166">
        <f t="shared" si="113"/>
        <v>0</v>
      </c>
      <c r="CJ41" s="166">
        <f t="shared" si="114"/>
        <v>0</v>
      </c>
      <c r="CK41" s="166">
        <f t="shared" si="115"/>
        <v>0</v>
      </c>
      <c r="CL41" s="166">
        <f t="shared" si="116"/>
        <v>0</v>
      </c>
      <c r="CM41" s="166">
        <f t="shared" si="117"/>
        <v>0</v>
      </c>
      <c r="CN41" s="167">
        <f t="shared" si="118"/>
        <v>0</v>
      </c>
      <c r="CO41" s="168">
        <f t="shared" si="119"/>
        <v>0</v>
      </c>
    </row>
    <row r="42" spans="2:93" x14ac:dyDescent="0.35">
      <c r="B42" s="32" t="s">
        <v>24</v>
      </c>
      <c r="C42" s="237" t="s">
        <v>64</v>
      </c>
      <c r="D42" s="71"/>
      <c r="E42" s="426">
        <v>800</v>
      </c>
      <c r="F42" s="416">
        <v>100</v>
      </c>
      <c r="G42" s="416">
        <v>100</v>
      </c>
      <c r="H42" s="416">
        <v>200</v>
      </c>
      <c r="I42" s="416">
        <v>200</v>
      </c>
      <c r="J42" s="416">
        <v>300</v>
      </c>
      <c r="K42" s="416">
        <v>300</v>
      </c>
      <c r="L42" s="416">
        <v>400</v>
      </c>
      <c r="M42" s="416">
        <v>500</v>
      </c>
      <c r="N42" s="417">
        <v>100</v>
      </c>
      <c r="O42" s="417">
        <v>0</v>
      </c>
      <c r="P42" s="417">
        <v>0</v>
      </c>
      <c r="Q42" s="418">
        <v>0</v>
      </c>
      <c r="R42" s="31">
        <f t="shared" si="73"/>
        <v>2200</v>
      </c>
      <c r="S42" s="81">
        <v>0</v>
      </c>
      <c r="T42" s="81">
        <v>0</v>
      </c>
      <c r="U42" s="81">
        <v>0</v>
      </c>
      <c r="V42" s="81">
        <v>0</v>
      </c>
      <c r="W42" s="81">
        <v>0</v>
      </c>
      <c r="X42" s="81">
        <v>0</v>
      </c>
      <c r="Y42" s="81">
        <v>0</v>
      </c>
      <c r="Z42" s="81">
        <v>0</v>
      </c>
      <c r="AA42" s="81">
        <v>0</v>
      </c>
      <c r="AB42" s="81">
        <v>0</v>
      </c>
      <c r="AC42" s="81">
        <v>0</v>
      </c>
      <c r="AD42" s="31">
        <v>0</v>
      </c>
      <c r="AE42" s="31">
        <f t="shared" si="74"/>
        <v>0</v>
      </c>
      <c r="AF42" s="71"/>
      <c r="AG42" s="140">
        <f t="shared" si="75"/>
        <v>1.9370647657604432E-3</v>
      </c>
      <c r="AH42" s="130">
        <f t="shared" si="76"/>
        <v>2.4570628270964888E-3</v>
      </c>
      <c r="AI42" s="130">
        <f t="shared" si="77"/>
        <v>2.4449877750611247E-3</v>
      </c>
      <c r="AJ42" s="130">
        <f t="shared" si="78"/>
        <v>2.8450311530911262E-3</v>
      </c>
      <c r="AK42" s="130">
        <f t="shared" si="79"/>
        <v>3.9604744648408883E-3</v>
      </c>
      <c r="AL42" s="130">
        <f t="shared" si="80"/>
        <v>3.7359900373599006E-3</v>
      </c>
      <c r="AM42" s="130">
        <f t="shared" si="81"/>
        <v>3.7220843672456576E-3</v>
      </c>
      <c r="AN42" s="130">
        <f t="shared" si="82"/>
        <v>9.8775187672856587E-3</v>
      </c>
      <c r="AO42" s="130">
        <f t="shared" si="83"/>
        <v>2.4390243902439025E-2</v>
      </c>
      <c r="AP42" s="136">
        <f t="shared" si="84"/>
        <v>3.3214866974457767E-3</v>
      </c>
      <c r="AQ42" s="136" t="str">
        <f t="shared" si="85"/>
        <v>-</v>
      </c>
      <c r="AR42" s="136" t="str">
        <f t="shared" si="86"/>
        <v>-</v>
      </c>
      <c r="AS42" s="120" t="str">
        <f t="shared" si="87"/>
        <v>-</v>
      </c>
      <c r="AT42" s="131">
        <f t="shared" si="88"/>
        <v>4.8415599506160881E-3</v>
      </c>
      <c r="AU42" s="130" t="str">
        <f t="shared" si="89"/>
        <v>-</v>
      </c>
      <c r="AV42" s="130" t="str">
        <f t="shared" si="90"/>
        <v>-</v>
      </c>
      <c r="AW42" s="130" t="str">
        <f t="shared" si="91"/>
        <v>-</v>
      </c>
      <c r="AX42" s="130" t="str">
        <f t="shared" si="92"/>
        <v>-</v>
      </c>
      <c r="AY42" s="130" t="str">
        <f t="shared" si="93"/>
        <v>-</v>
      </c>
      <c r="AZ42" s="130" t="str">
        <f t="shared" si="94"/>
        <v>-</v>
      </c>
      <c r="BA42" s="130" t="str">
        <f t="shared" si="95"/>
        <v>-</v>
      </c>
      <c r="BB42" s="130" t="str">
        <f t="shared" si="96"/>
        <v>-</v>
      </c>
      <c r="BC42" s="148" t="str">
        <f t="shared" si="97"/>
        <v>-</v>
      </c>
      <c r="BD42" s="148" t="str">
        <f t="shared" si="98"/>
        <v>-</v>
      </c>
      <c r="BE42" s="148" t="str">
        <f t="shared" si="99"/>
        <v>-</v>
      </c>
      <c r="BF42" s="131" t="str">
        <f t="shared" si="100"/>
        <v>-</v>
      </c>
      <c r="BG42" s="131" t="str">
        <f t="shared" si="101"/>
        <v>-</v>
      </c>
      <c r="BH42" s="71"/>
      <c r="BI42" s="29" t="e">
        <f t="shared" si="102"/>
        <v>#N/A</v>
      </c>
      <c r="BJ42" s="29" t="e">
        <f t="shared" si="102"/>
        <v>#N/A</v>
      </c>
      <c r="BK42" s="31" t="e">
        <f t="shared" si="102"/>
        <v>#N/A</v>
      </c>
      <c r="BL42" s="29" t="e">
        <f t="shared" si="102"/>
        <v>#N/A</v>
      </c>
      <c r="BM42" s="29" t="e">
        <f t="shared" si="102"/>
        <v>#N/A</v>
      </c>
      <c r="BN42" s="29" t="e">
        <f t="shared" si="102"/>
        <v>#N/A</v>
      </c>
      <c r="BO42" s="29" t="e">
        <f t="shared" si="102"/>
        <v>#N/A</v>
      </c>
      <c r="BP42" s="29" t="e">
        <f t="shared" si="102"/>
        <v>#N/A</v>
      </c>
      <c r="BQ42" s="29" t="e">
        <f t="shared" si="102"/>
        <v>#N/A</v>
      </c>
      <c r="BR42" s="29" t="e">
        <f t="shared" si="102"/>
        <v>#N/A</v>
      </c>
      <c r="BS42" s="29" t="e">
        <f t="shared" si="102"/>
        <v>#N/A</v>
      </c>
      <c r="BT42" s="29" t="e">
        <f t="shared" si="102"/>
        <v>#N/A</v>
      </c>
      <c r="BU42" s="29" t="e">
        <f t="shared" si="102"/>
        <v>#N/A</v>
      </c>
      <c r="BV42" s="29" t="e">
        <f t="shared" si="102"/>
        <v>#N/A</v>
      </c>
      <c r="BW42" s="31" t="e">
        <f t="shared" si="102"/>
        <v>#N/A</v>
      </c>
      <c r="BX42" s="40" t="e">
        <f t="shared" si="103"/>
        <v>#N/A</v>
      </c>
      <c r="BY42" s="71"/>
      <c r="BZ42" s="166">
        <f t="shared" si="104"/>
        <v>0</v>
      </c>
      <c r="CA42" s="166">
        <f t="shared" si="105"/>
        <v>0</v>
      </c>
      <c r="CB42" s="167">
        <f t="shared" si="106"/>
        <v>0</v>
      </c>
      <c r="CC42" s="166">
        <f t="shared" si="107"/>
        <v>0</v>
      </c>
      <c r="CD42" s="166">
        <f t="shared" si="108"/>
        <v>0</v>
      </c>
      <c r="CE42" s="166">
        <f t="shared" si="109"/>
        <v>0</v>
      </c>
      <c r="CF42" s="166">
        <f t="shared" si="110"/>
        <v>0</v>
      </c>
      <c r="CG42" s="166">
        <f t="shared" si="111"/>
        <v>0</v>
      </c>
      <c r="CH42" s="166">
        <f t="shared" si="112"/>
        <v>0</v>
      </c>
      <c r="CI42" s="166">
        <f t="shared" si="113"/>
        <v>0</v>
      </c>
      <c r="CJ42" s="166">
        <f t="shared" si="114"/>
        <v>0</v>
      </c>
      <c r="CK42" s="166">
        <f t="shared" si="115"/>
        <v>0</v>
      </c>
      <c r="CL42" s="166">
        <f t="shared" si="116"/>
        <v>0</v>
      </c>
      <c r="CM42" s="166">
        <f t="shared" si="117"/>
        <v>0</v>
      </c>
      <c r="CN42" s="167">
        <f t="shared" si="118"/>
        <v>0</v>
      </c>
      <c r="CO42" s="168">
        <f t="shared" si="119"/>
        <v>0</v>
      </c>
    </row>
    <row r="43" spans="2:93" x14ac:dyDescent="0.35">
      <c r="B43" s="32" t="s">
        <v>25</v>
      </c>
      <c r="C43" s="237" t="s">
        <v>64</v>
      </c>
      <c r="D43" s="71"/>
      <c r="E43" s="426">
        <v>200</v>
      </c>
      <c r="F43" s="416">
        <v>30</v>
      </c>
      <c r="G43" s="416">
        <v>20</v>
      </c>
      <c r="H43" s="416">
        <v>30</v>
      </c>
      <c r="I43" s="416">
        <v>30</v>
      </c>
      <c r="J43" s="416">
        <v>30</v>
      </c>
      <c r="K43" s="416">
        <v>30</v>
      </c>
      <c r="L43" s="416">
        <v>30</v>
      </c>
      <c r="M43" s="416">
        <v>30</v>
      </c>
      <c r="N43" s="417">
        <v>20</v>
      </c>
      <c r="O43" s="417">
        <v>0</v>
      </c>
      <c r="P43" s="417">
        <v>0</v>
      </c>
      <c r="Q43" s="418">
        <v>0</v>
      </c>
      <c r="R43" s="31">
        <f t="shared" si="73"/>
        <v>250</v>
      </c>
      <c r="S43" s="81">
        <v>0</v>
      </c>
      <c r="T43" s="81">
        <v>0</v>
      </c>
      <c r="U43" s="81">
        <v>0</v>
      </c>
      <c r="V43" s="81">
        <v>0</v>
      </c>
      <c r="W43" s="81">
        <v>0</v>
      </c>
      <c r="X43" s="81">
        <v>0</v>
      </c>
      <c r="Y43" s="81">
        <v>0</v>
      </c>
      <c r="Z43" s="81">
        <v>0</v>
      </c>
      <c r="AA43" s="81">
        <v>0</v>
      </c>
      <c r="AB43" s="81">
        <v>0</v>
      </c>
      <c r="AC43" s="81">
        <v>0</v>
      </c>
      <c r="AD43" s="31">
        <v>0</v>
      </c>
      <c r="AE43" s="31">
        <f t="shared" si="74"/>
        <v>0</v>
      </c>
      <c r="AF43" s="71"/>
      <c r="AG43" s="140">
        <f t="shared" si="75"/>
        <v>4.8426619144011079E-4</v>
      </c>
      <c r="AH43" s="130">
        <f t="shared" si="76"/>
        <v>7.3711884812894667E-4</v>
      </c>
      <c r="AI43" s="130">
        <f t="shared" si="77"/>
        <v>4.8899755501222489E-4</v>
      </c>
      <c r="AJ43" s="130">
        <f t="shared" si="78"/>
        <v>4.2675467296366895E-4</v>
      </c>
      <c r="AK43" s="130">
        <f t="shared" si="79"/>
        <v>5.9407116972613316E-4</v>
      </c>
      <c r="AL43" s="130">
        <f t="shared" si="80"/>
        <v>3.7359900373599005E-4</v>
      </c>
      <c r="AM43" s="130">
        <f t="shared" si="81"/>
        <v>3.7220843672456576E-4</v>
      </c>
      <c r="AN43" s="130">
        <f t="shared" si="82"/>
        <v>7.4081390754642429E-4</v>
      </c>
      <c r="AO43" s="130">
        <f t="shared" si="83"/>
        <v>1.4634146341463415E-3</v>
      </c>
      <c r="AP43" s="136">
        <f t="shared" si="84"/>
        <v>6.6429733948915532E-4</v>
      </c>
      <c r="AQ43" s="136" t="str">
        <f t="shared" si="85"/>
        <v>-</v>
      </c>
      <c r="AR43" s="136" t="str">
        <f t="shared" si="86"/>
        <v>-</v>
      </c>
      <c r="AS43" s="120" t="str">
        <f t="shared" si="87"/>
        <v>-</v>
      </c>
      <c r="AT43" s="131">
        <f t="shared" si="88"/>
        <v>5.5017726711546462E-4</v>
      </c>
      <c r="AU43" s="130" t="str">
        <f t="shared" si="89"/>
        <v>-</v>
      </c>
      <c r="AV43" s="130" t="str">
        <f t="shared" si="90"/>
        <v>-</v>
      </c>
      <c r="AW43" s="130" t="str">
        <f t="shared" si="91"/>
        <v>-</v>
      </c>
      <c r="AX43" s="130" t="str">
        <f t="shared" si="92"/>
        <v>-</v>
      </c>
      <c r="AY43" s="130" t="str">
        <f t="shared" si="93"/>
        <v>-</v>
      </c>
      <c r="AZ43" s="130" t="str">
        <f t="shared" si="94"/>
        <v>-</v>
      </c>
      <c r="BA43" s="130" t="str">
        <f t="shared" si="95"/>
        <v>-</v>
      </c>
      <c r="BB43" s="130" t="str">
        <f t="shared" si="96"/>
        <v>-</v>
      </c>
      <c r="BC43" s="148" t="str">
        <f t="shared" si="97"/>
        <v>-</v>
      </c>
      <c r="BD43" s="148" t="str">
        <f t="shared" si="98"/>
        <v>-</v>
      </c>
      <c r="BE43" s="148" t="str">
        <f t="shared" si="99"/>
        <v>-</v>
      </c>
      <c r="BF43" s="131" t="str">
        <f t="shared" si="100"/>
        <v>-</v>
      </c>
      <c r="BG43" s="131" t="str">
        <f t="shared" si="101"/>
        <v>-</v>
      </c>
      <c r="BH43" s="71"/>
      <c r="BI43" s="29" t="e">
        <f t="shared" si="102"/>
        <v>#N/A</v>
      </c>
      <c r="BJ43" s="29" t="e">
        <f t="shared" si="102"/>
        <v>#N/A</v>
      </c>
      <c r="BK43" s="31" t="e">
        <f t="shared" si="102"/>
        <v>#N/A</v>
      </c>
      <c r="BL43" s="29" t="e">
        <f t="shared" si="102"/>
        <v>#N/A</v>
      </c>
      <c r="BM43" s="29" t="e">
        <f t="shared" si="102"/>
        <v>#N/A</v>
      </c>
      <c r="BN43" s="29" t="e">
        <f t="shared" si="102"/>
        <v>#N/A</v>
      </c>
      <c r="BO43" s="29" t="e">
        <f t="shared" si="102"/>
        <v>#N/A</v>
      </c>
      <c r="BP43" s="29" t="e">
        <f t="shared" si="102"/>
        <v>#N/A</v>
      </c>
      <c r="BQ43" s="29" t="e">
        <f t="shared" si="102"/>
        <v>#N/A</v>
      </c>
      <c r="BR43" s="29" t="e">
        <f t="shared" si="102"/>
        <v>#N/A</v>
      </c>
      <c r="BS43" s="29" t="e">
        <f t="shared" si="102"/>
        <v>#N/A</v>
      </c>
      <c r="BT43" s="29" t="e">
        <f t="shared" si="102"/>
        <v>#N/A</v>
      </c>
      <c r="BU43" s="29" t="e">
        <f t="shared" si="102"/>
        <v>#N/A</v>
      </c>
      <c r="BV43" s="29" t="e">
        <f t="shared" si="102"/>
        <v>#N/A</v>
      </c>
      <c r="BW43" s="31" t="e">
        <f t="shared" si="102"/>
        <v>#N/A</v>
      </c>
      <c r="BX43" s="40" t="e">
        <f t="shared" si="103"/>
        <v>#N/A</v>
      </c>
      <c r="BY43" s="71"/>
      <c r="BZ43" s="166">
        <f t="shared" si="104"/>
        <v>0</v>
      </c>
      <c r="CA43" s="166">
        <f t="shared" si="105"/>
        <v>0</v>
      </c>
      <c r="CB43" s="167">
        <f t="shared" si="106"/>
        <v>0</v>
      </c>
      <c r="CC43" s="166">
        <f t="shared" si="107"/>
        <v>0</v>
      </c>
      <c r="CD43" s="166">
        <f t="shared" si="108"/>
        <v>0</v>
      </c>
      <c r="CE43" s="166">
        <f t="shared" si="109"/>
        <v>0</v>
      </c>
      <c r="CF43" s="166">
        <f t="shared" si="110"/>
        <v>0</v>
      </c>
      <c r="CG43" s="166">
        <f t="shared" si="111"/>
        <v>0</v>
      </c>
      <c r="CH43" s="166">
        <f t="shared" si="112"/>
        <v>0</v>
      </c>
      <c r="CI43" s="166">
        <f t="shared" si="113"/>
        <v>0</v>
      </c>
      <c r="CJ43" s="166">
        <f t="shared" si="114"/>
        <v>0</v>
      </c>
      <c r="CK43" s="166">
        <f t="shared" si="115"/>
        <v>0</v>
      </c>
      <c r="CL43" s="166">
        <f t="shared" si="116"/>
        <v>0</v>
      </c>
      <c r="CM43" s="166">
        <f t="shared" si="117"/>
        <v>0</v>
      </c>
      <c r="CN43" s="167">
        <f t="shared" si="118"/>
        <v>0</v>
      </c>
      <c r="CO43" s="168">
        <f t="shared" si="119"/>
        <v>0</v>
      </c>
    </row>
    <row r="44" spans="2:93" x14ac:dyDescent="0.35">
      <c r="B44" s="32" t="s">
        <v>155</v>
      </c>
      <c r="C44" s="237" t="s">
        <v>64</v>
      </c>
      <c r="D44" s="71"/>
      <c r="E44" s="426">
        <v>100</v>
      </c>
      <c r="F44" s="416">
        <v>10</v>
      </c>
      <c r="G44" s="416">
        <v>30</v>
      </c>
      <c r="H44" s="416">
        <v>20</v>
      </c>
      <c r="I44" s="416">
        <v>20</v>
      </c>
      <c r="J44" s="416">
        <v>30</v>
      </c>
      <c r="K44" s="416">
        <v>40</v>
      </c>
      <c r="L44" s="416">
        <v>20</v>
      </c>
      <c r="M44" s="416">
        <v>70</v>
      </c>
      <c r="N44" s="417">
        <v>50</v>
      </c>
      <c r="O44" s="417">
        <v>0</v>
      </c>
      <c r="P44" s="417">
        <v>0</v>
      </c>
      <c r="Q44" s="418">
        <v>0</v>
      </c>
      <c r="R44" s="31">
        <f t="shared" si="73"/>
        <v>290</v>
      </c>
      <c r="S44" s="81">
        <v>0</v>
      </c>
      <c r="T44" s="81">
        <v>0</v>
      </c>
      <c r="U44" s="81">
        <v>0</v>
      </c>
      <c r="V44" s="81">
        <v>0</v>
      </c>
      <c r="W44" s="81">
        <v>0</v>
      </c>
      <c r="X44" s="81">
        <v>0</v>
      </c>
      <c r="Y44" s="81">
        <v>0</v>
      </c>
      <c r="Z44" s="81">
        <v>0</v>
      </c>
      <c r="AA44" s="81">
        <v>0</v>
      </c>
      <c r="AB44" s="81">
        <v>0</v>
      </c>
      <c r="AC44" s="81">
        <v>0</v>
      </c>
      <c r="AD44" s="31">
        <v>0</v>
      </c>
      <c r="AE44" s="31">
        <f t="shared" si="74"/>
        <v>0</v>
      </c>
      <c r="AF44" s="71"/>
      <c r="AG44" s="140">
        <f t="shared" si="75"/>
        <v>2.421330957200554E-4</v>
      </c>
      <c r="AH44" s="130">
        <f t="shared" si="76"/>
        <v>2.4570628270964887E-4</v>
      </c>
      <c r="AI44" s="130">
        <f t="shared" si="77"/>
        <v>7.3349633251833745E-4</v>
      </c>
      <c r="AJ44" s="130">
        <f t="shared" si="78"/>
        <v>2.8450311530911265E-4</v>
      </c>
      <c r="AK44" s="130">
        <f t="shared" si="79"/>
        <v>3.9604744648408881E-4</v>
      </c>
      <c r="AL44" s="130">
        <f t="shared" si="80"/>
        <v>3.7359900373599005E-4</v>
      </c>
      <c r="AM44" s="130">
        <f t="shared" si="81"/>
        <v>4.9627791563275434E-4</v>
      </c>
      <c r="AN44" s="130">
        <f t="shared" si="82"/>
        <v>4.9387593836428293E-4</v>
      </c>
      <c r="AO44" s="130">
        <f t="shared" si="83"/>
        <v>3.4146341463414634E-3</v>
      </c>
      <c r="AP44" s="136">
        <f t="shared" si="84"/>
        <v>1.6607433487228884E-3</v>
      </c>
      <c r="AQ44" s="136" t="str">
        <f t="shared" si="85"/>
        <v>-</v>
      </c>
      <c r="AR44" s="136" t="str">
        <f t="shared" si="86"/>
        <v>-</v>
      </c>
      <c r="AS44" s="120" t="str">
        <f t="shared" si="87"/>
        <v>-</v>
      </c>
      <c r="AT44" s="131">
        <f t="shared" si="88"/>
        <v>6.3820562985393895E-4</v>
      </c>
      <c r="AU44" s="130" t="str">
        <f t="shared" si="89"/>
        <v>-</v>
      </c>
      <c r="AV44" s="130" t="str">
        <f t="shared" si="90"/>
        <v>-</v>
      </c>
      <c r="AW44" s="130" t="str">
        <f t="shared" si="91"/>
        <v>-</v>
      </c>
      <c r="AX44" s="130" t="str">
        <f t="shared" si="92"/>
        <v>-</v>
      </c>
      <c r="AY44" s="130" t="str">
        <f t="shared" si="93"/>
        <v>-</v>
      </c>
      <c r="AZ44" s="130" t="str">
        <f t="shared" si="94"/>
        <v>-</v>
      </c>
      <c r="BA44" s="130" t="str">
        <f t="shared" si="95"/>
        <v>-</v>
      </c>
      <c r="BB44" s="130" t="str">
        <f t="shared" si="96"/>
        <v>-</v>
      </c>
      <c r="BC44" s="148" t="str">
        <f t="shared" si="97"/>
        <v>-</v>
      </c>
      <c r="BD44" s="148" t="str">
        <f t="shared" si="98"/>
        <v>-</v>
      </c>
      <c r="BE44" s="148" t="str">
        <f t="shared" si="99"/>
        <v>-</v>
      </c>
      <c r="BF44" s="131" t="str">
        <f t="shared" si="100"/>
        <v>-</v>
      </c>
      <c r="BG44" s="131" t="str">
        <f t="shared" si="101"/>
        <v>-</v>
      </c>
      <c r="BH44" s="71"/>
      <c r="BI44" s="29" t="e">
        <f t="shared" si="102"/>
        <v>#N/A</v>
      </c>
      <c r="BJ44" s="29" t="e">
        <f>AVERAGE($AL44:$AO44)*BJ$15</f>
        <v>#N/A</v>
      </c>
      <c r="BK44" s="31" t="e">
        <f t="shared" si="102"/>
        <v>#N/A</v>
      </c>
      <c r="BL44" s="29" t="e">
        <f t="shared" si="102"/>
        <v>#N/A</v>
      </c>
      <c r="BM44" s="29" t="e">
        <f t="shared" si="102"/>
        <v>#N/A</v>
      </c>
      <c r="BN44" s="29" t="e">
        <f t="shared" si="102"/>
        <v>#N/A</v>
      </c>
      <c r="BO44" s="29" t="e">
        <f t="shared" si="102"/>
        <v>#N/A</v>
      </c>
      <c r="BP44" s="29" t="e">
        <f t="shared" si="102"/>
        <v>#N/A</v>
      </c>
      <c r="BQ44" s="29" t="e">
        <f t="shared" si="102"/>
        <v>#N/A</v>
      </c>
      <c r="BR44" s="29" t="e">
        <f t="shared" si="102"/>
        <v>#N/A</v>
      </c>
      <c r="BS44" s="29" t="e">
        <f t="shared" si="102"/>
        <v>#N/A</v>
      </c>
      <c r="BT44" s="29" t="e">
        <f t="shared" si="102"/>
        <v>#N/A</v>
      </c>
      <c r="BU44" s="29" t="e">
        <f t="shared" si="102"/>
        <v>#N/A</v>
      </c>
      <c r="BV44" s="29" t="e">
        <f t="shared" si="102"/>
        <v>#N/A</v>
      </c>
      <c r="BW44" s="31" t="e">
        <f t="shared" si="102"/>
        <v>#N/A</v>
      </c>
      <c r="BX44" s="40" t="e">
        <f t="shared" si="103"/>
        <v>#N/A</v>
      </c>
      <c r="BY44" s="71"/>
      <c r="BZ44" s="166">
        <f t="shared" si="104"/>
        <v>0</v>
      </c>
      <c r="CA44" s="166">
        <f t="shared" si="105"/>
        <v>0</v>
      </c>
      <c r="CB44" s="167">
        <f t="shared" si="106"/>
        <v>0</v>
      </c>
      <c r="CC44" s="166">
        <f t="shared" si="107"/>
        <v>0</v>
      </c>
      <c r="CD44" s="166">
        <f t="shared" si="108"/>
        <v>0</v>
      </c>
      <c r="CE44" s="166">
        <f t="shared" si="109"/>
        <v>0</v>
      </c>
      <c r="CF44" s="166">
        <f t="shared" si="110"/>
        <v>0</v>
      </c>
      <c r="CG44" s="166">
        <f t="shared" si="111"/>
        <v>0</v>
      </c>
      <c r="CH44" s="166">
        <f t="shared" si="112"/>
        <v>0</v>
      </c>
      <c r="CI44" s="166">
        <f t="shared" si="113"/>
        <v>0</v>
      </c>
      <c r="CJ44" s="166">
        <f t="shared" si="114"/>
        <v>0</v>
      </c>
      <c r="CK44" s="166">
        <f t="shared" si="115"/>
        <v>0</v>
      </c>
      <c r="CL44" s="166">
        <f t="shared" si="116"/>
        <v>0</v>
      </c>
      <c r="CM44" s="166">
        <f t="shared" si="117"/>
        <v>0</v>
      </c>
      <c r="CN44" s="167">
        <f t="shared" si="118"/>
        <v>0</v>
      </c>
      <c r="CO44" s="168">
        <f t="shared" si="119"/>
        <v>0</v>
      </c>
    </row>
    <row r="45" spans="2:93" x14ac:dyDescent="0.35">
      <c r="B45" s="32" t="s">
        <v>156</v>
      </c>
      <c r="C45" s="237" t="s">
        <v>64</v>
      </c>
      <c r="D45" s="71"/>
      <c r="E45" s="426">
        <v>8000</v>
      </c>
      <c r="F45" s="416">
        <v>400</v>
      </c>
      <c r="G45" s="416">
        <v>1000</v>
      </c>
      <c r="H45" s="416">
        <v>2000</v>
      </c>
      <c r="I45" s="416">
        <v>1000</v>
      </c>
      <c r="J45" s="416">
        <v>2000</v>
      </c>
      <c r="K45" s="416">
        <v>3000</v>
      </c>
      <c r="L45" s="416">
        <v>500</v>
      </c>
      <c r="M45" s="416">
        <v>1000</v>
      </c>
      <c r="N45" s="417">
        <v>1000</v>
      </c>
      <c r="O45" s="417">
        <v>0</v>
      </c>
      <c r="P45" s="417">
        <v>0</v>
      </c>
      <c r="Q45" s="418">
        <v>0</v>
      </c>
      <c r="R45" s="31">
        <f t="shared" si="73"/>
        <v>11900</v>
      </c>
      <c r="S45" s="81">
        <v>0</v>
      </c>
      <c r="T45" s="81">
        <v>0</v>
      </c>
      <c r="U45" s="81">
        <v>0</v>
      </c>
      <c r="V45" s="81">
        <v>0</v>
      </c>
      <c r="W45" s="81">
        <v>0</v>
      </c>
      <c r="X45" s="81">
        <v>0</v>
      </c>
      <c r="Y45" s="81">
        <v>0</v>
      </c>
      <c r="Z45" s="81">
        <v>0</v>
      </c>
      <c r="AA45" s="81">
        <v>0</v>
      </c>
      <c r="AB45" s="81">
        <v>0</v>
      </c>
      <c r="AC45" s="81">
        <v>0</v>
      </c>
      <c r="AD45" s="31">
        <v>0</v>
      </c>
      <c r="AE45" s="31">
        <f t="shared" si="74"/>
        <v>0</v>
      </c>
      <c r="AF45" s="71"/>
      <c r="AG45" s="140">
        <f t="shared" si="75"/>
        <v>1.937064765760443E-2</v>
      </c>
      <c r="AH45" s="130">
        <f t="shared" si="76"/>
        <v>9.8282513083859553E-3</v>
      </c>
      <c r="AI45" s="130">
        <f t="shared" si="77"/>
        <v>2.4449877750611249E-2</v>
      </c>
      <c r="AJ45" s="130">
        <f t="shared" si="78"/>
        <v>2.8450311530911262E-2</v>
      </c>
      <c r="AK45" s="130">
        <f t="shared" si="79"/>
        <v>1.980237232420444E-2</v>
      </c>
      <c r="AL45" s="130">
        <f t="shared" si="80"/>
        <v>2.4906600249066001E-2</v>
      </c>
      <c r="AM45" s="130">
        <f t="shared" si="81"/>
        <v>3.7220843672456573E-2</v>
      </c>
      <c r="AN45" s="130">
        <f t="shared" si="82"/>
        <v>1.2346898459107072E-2</v>
      </c>
      <c r="AO45" s="130">
        <f t="shared" si="83"/>
        <v>4.878048780487805E-2</v>
      </c>
      <c r="AP45" s="136">
        <f t="shared" si="84"/>
        <v>3.3214866974457767E-2</v>
      </c>
      <c r="AQ45" s="136" t="str">
        <f t="shared" si="85"/>
        <v>-</v>
      </c>
      <c r="AR45" s="136" t="str">
        <f t="shared" si="86"/>
        <v>-</v>
      </c>
      <c r="AS45" s="120" t="str">
        <f t="shared" si="87"/>
        <v>-</v>
      </c>
      <c r="AT45" s="131">
        <f t="shared" si="88"/>
        <v>2.6188437914696116E-2</v>
      </c>
      <c r="AU45" s="130" t="str">
        <f t="shared" si="89"/>
        <v>-</v>
      </c>
      <c r="AV45" s="130" t="str">
        <f t="shared" si="90"/>
        <v>-</v>
      </c>
      <c r="AW45" s="130" t="str">
        <f t="shared" si="91"/>
        <v>-</v>
      </c>
      <c r="AX45" s="130" t="str">
        <f t="shared" si="92"/>
        <v>-</v>
      </c>
      <c r="AY45" s="130" t="str">
        <f t="shared" si="93"/>
        <v>-</v>
      </c>
      <c r="AZ45" s="130" t="str">
        <f t="shared" si="94"/>
        <v>-</v>
      </c>
      <c r="BA45" s="130" t="str">
        <f t="shared" si="95"/>
        <v>-</v>
      </c>
      <c r="BB45" s="130" t="str">
        <f t="shared" si="96"/>
        <v>-</v>
      </c>
      <c r="BC45" s="148" t="str">
        <f t="shared" si="97"/>
        <v>-</v>
      </c>
      <c r="BD45" s="148" t="str">
        <f t="shared" si="98"/>
        <v>-</v>
      </c>
      <c r="BE45" s="148" t="str">
        <f t="shared" si="99"/>
        <v>-</v>
      </c>
      <c r="BF45" s="131" t="str">
        <f t="shared" si="100"/>
        <v>-</v>
      </c>
      <c r="BG45" s="131" t="str">
        <f t="shared" si="101"/>
        <v>-</v>
      </c>
      <c r="BH45" s="71"/>
      <c r="BI45" s="29" t="e">
        <f t="shared" si="102"/>
        <v>#N/A</v>
      </c>
      <c r="BJ45" s="29" t="e">
        <f t="shared" si="102"/>
        <v>#N/A</v>
      </c>
      <c r="BK45" s="31" t="e">
        <f t="shared" si="102"/>
        <v>#N/A</v>
      </c>
      <c r="BL45" s="29" t="e">
        <f t="shared" si="102"/>
        <v>#N/A</v>
      </c>
      <c r="BM45" s="29" t="e">
        <f t="shared" si="102"/>
        <v>#N/A</v>
      </c>
      <c r="BN45" s="29" t="e">
        <f t="shared" si="102"/>
        <v>#N/A</v>
      </c>
      <c r="BO45" s="29" t="e">
        <f t="shared" si="102"/>
        <v>#N/A</v>
      </c>
      <c r="BP45" s="29" t="e">
        <f t="shared" si="102"/>
        <v>#N/A</v>
      </c>
      <c r="BQ45" s="29" t="e">
        <f t="shared" si="102"/>
        <v>#N/A</v>
      </c>
      <c r="BR45" s="29" t="e">
        <f t="shared" si="102"/>
        <v>#N/A</v>
      </c>
      <c r="BS45" s="29" t="e">
        <f t="shared" si="102"/>
        <v>#N/A</v>
      </c>
      <c r="BT45" s="29" t="e">
        <f t="shared" si="102"/>
        <v>#N/A</v>
      </c>
      <c r="BU45" s="29" t="e">
        <f t="shared" si="102"/>
        <v>#N/A</v>
      </c>
      <c r="BV45" s="29" t="e">
        <f t="shared" si="102"/>
        <v>#N/A</v>
      </c>
      <c r="BW45" s="31" t="e">
        <f t="shared" si="102"/>
        <v>#N/A</v>
      </c>
      <c r="BX45" s="40" t="e">
        <f t="shared" si="103"/>
        <v>#N/A</v>
      </c>
      <c r="BY45" s="71"/>
      <c r="BZ45" s="166">
        <f t="shared" si="104"/>
        <v>0</v>
      </c>
      <c r="CA45" s="166">
        <f t="shared" si="105"/>
        <v>0</v>
      </c>
      <c r="CB45" s="167">
        <f t="shared" si="106"/>
        <v>0</v>
      </c>
      <c r="CC45" s="166">
        <f t="shared" si="107"/>
        <v>0</v>
      </c>
      <c r="CD45" s="166">
        <f t="shared" si="108"/>
        <v>0</v>
      </c>
      <c r="CE45" s="166">
        <f t="shared" si="109"/>
        <v>0</v>
      </c>
      <c r="CF45" s="166">
        <f t="shared" si="110"/>
        <v>0</v>
      </c>
      <c r="CG45" s="166">
        <f t="shared" si="111"/>
        <v>0</v>
      </c>
      <c r="CH45" s="166">
        <f t="shared" si="112"/>
        <v>0</v>
      </c>
      <c r="CI45" s="166">
        <f t="shared" si="113"/>
        <v>0</v>
      </c>
      <c r="CJ45" s="166">
        <f t="shared" si="114"/>
        <v>0</v>
      </c>
      <c r="CK45" s="166">
        <f t="shared" si="115"/>
        <v>0</v>
      </c>
      <c r="CL45" s="166">
        <f t="shared" si="116"/>
        <v>0</v>
      </c>
      <c r="CM45" s="166">
        <f t="shared" si="117"/>
        <v>0</v>
      </c>
      <c r="CN45" s="167">
        <f t="shared" si="118"/>
        <v>0</v>
      </c>
      <c r="CO45" s="168">
        <f t="shared" si="119"/>
        <v>0</v>
      </c>
    </row>
    <row r="46" spans="2:93" x14ac:dyDescent="0.35">
      <c r="B46" s="33" t="s">
        <v>157</v>
      </c>
      <c r="C46" s="238" t="s">
        <v>64</v>
      </c>
      <c r="D46" s="65"/>
      <c r="E46" s="427">
        <v>2000</v>
      </c>
      <c r="F46" s="419">
        <v>300</v>
      </c>
      <c r="G46" s="419">
        <v>200</v>
      </c>
      <c r="H46" s="419">
        <v>200</v>
      </c>
      <c r="I46" s="419">
        <v>100</v>
      </c>
      <c r="J46" s="419">
        <v>200</v>
      </c>
      <c r="K46" s="419">
        <v>100</v>
      </c>
      <c r="L46" s="419">
        <v>400</v>
      </c>
      <c r="M46" s="419">
        <v>600</v>
      </c>
      <c r="N46" s="419">
        <v>300</v>
      </c>
      <c r="O46" s="419">
        <v>0</v>
      </c>
      <c r="P46" s="419">
        <v>0</v>
      </c>
      <c r="Q46" s="420">
        <v>0</v>
      </c>
      <c r="R46" s="43">
        <f t="shared" si="73"/>
        <v>2400</v>
      </c>
      <c r="S46" s="30">
        <v>0</v>
      </c>
      <c r="T46" s="30">
        <v>0</v>
      </c>
      <c r="U46" s="30">
        <v>0</v>
      </c>
      <c r="V46" s="30">
        <v>0</v>
      </c>
      <c r="W46" s="30">
        <v>0</v>
      </c>
      <c r="X46" s="30">
        <v>0</v>
      </c>
      <c r="Y46" s="30">
        <v>0</v>
      </c>
      <c r="Z46" s="30">
        <v>0</v>
      </c>
      <c r="AA46" s="30">
        <v>0</v>
      </c>
      <c r="AB46" s="30">
        <v>0</v>
      </c>
      <c r="AC46" s="30">
        <v>0</v>
      </c>
      <c r="AD46" s="43">
        <v>0</v>
      </c>
      <c r="AE46" s="43">
        <f t="shared" si="74"/>
        <v>0</v>
      </c>
      <c r="AF46" s="65"/>
      <c r="AG46" s="141">
        <f t="shared" si="75"/>
        <v>4.8426619144011076E-3</v>
      </c>
      <c r="AH46" s="132">
        <f t="shared" si="76"/>
        <v>7.3711884812894665E-3</v>
      </c>
      <c r="AI46" s="132">
        <f t="shared" si="77"/>
        <v>4.8899755501222494E-3</v>
      </c>
      <c r="AJ46" s="132">
        <f t="shared" si="78"/>
        <v>2.8450311530911262E-3</v>
      </c>
      <c r="AK46" s="132">
        <f t="shared" si="79"/>
        <v>1.9802372324204441E-3</v>
      </c>
      <c r="AL46" s="132">
        <f t="shared" si="80"/>
        <v>2.4906600249066002E-3</v>
      </c>
      <c r="AM46" s="132">
        <f t="shared" si="81"/>
        <v>1.2406947890818859E-3</v>
      </c>
      <c r="AN46" s="132">
        <f t="shared" si="82"/>
        <v>9.8775187672856587E-3</v>
      </c>
      <c r="AO46" s="132">
        <f t="shared" si="83"/>
        <v>2.9268292682926831E-2</v>
      </c>
      <c r="AP46" s="137">
        <f t="shared" si="84"/>
        <v>9.9644600923373301E-3</v>
      </c>
      <c r="AQ46" s="137" t="str">
        <f t="shared" si="85"/>
        <v>-</v>
      </c>
      <c r="AR46" s="137" t="str">
        <f t="shared" si="86"/>
        <v>-</v>
      </c>
      <c r="AS46" s="121" t="str">
        <f t="shared" si="87"/>
        <v>-</v>
      </c>
      <c r="AT46" s="133">
        <f t="shared" si="88"/>
        <v>5.28170176430846E-3</v>
      </c>
      <c r="AU46" s="132" t="str">
        <f t="shared" si="89"/>
        <v>-</v>
      </c>
      <c r="AV46" s="132" t="str">
        <f t="shared" si="90"/>
        <v>-</v>
      </c>
      <c r="AW46" s="132" t="str">
        <f t="shared" si="91"/>
        <v>-</v>
      </c>
      <c r="AX46" s="132" t="str">
        <f t="shared" si="92"/>
        <v>-</v>
      </c>
      <c r="AY46" s="132" t="str">
        <f t="shared" si="93"/>
        <v>-</v>
      </c>
      <c r="AZ46" s="132" t="str">
        <f t="shared" si="94"/>
        <v>-</v>
      </c>
      <c r="BA46" s="132" t="str">
        <f t="shared" si="95"/>
        <v>-</v>
      </c>
      <c r="BB46" s="132" t="str">
        <f t="shared" si="96"/>
        <v>-</v>
      </c>
      <c r="BC46" s="132" t="str">
        <f t="shared" si="97"/>
        <v>-</v>
      </c>
      <c r="BD46" s="132" t="str">
        <f t="shared" si="98"/>
        <v>-</v>
      </c>
      <c r="BE46" s="132" t="str">
        <f t="shared" si="99"/>
        <v>-</v>
      </c>
      <c r="BF46" s="133" t="str">
        <f t="shared" si="100"/>
        <v>-</v>
      </c>
      <c r="BG46" s="133" t="str">
        <f t="shared" si="101"/>
        <v>-</v>
      </c>
      <c r="BH46" s="65"/>
      <c r="BI46" s="30" t="e">
        <f t="shared" si="102"/>
        <v>#N/A</v>
      </c>
      <c r="BJ46" s="30" t="e">
        <f t="shared" si="102"/>
        <v>#N/A</v>
      </c>
      <c r="BK46" s="43" t="e">
        <f t="shared" si="102"/>
        <v>#N/A</v>
      </c>
      <c r="BL46" s="30" t="e">
        <f t="shared" si="102"/>
        <v>#N/A</v>
      </c>
      <c r="BM46" s="30" t="e">
        <f t="shared" si="102"/>
        <v>#N/A</v>
      </c>
      <c r="BN46" s="30" t="e">
        <f t="shared" si="102"/>
        <v>#N/A</v>
      </c>
      <c r="BO46" s="30" t="e">
        <f t="shared" si="102"/>
        <v>#N/A</v>
      </c>
      <c r="BP46" s="30" t="e">
        <f t="shared" si="102"/>
        <v>#N/A</v>
      </c>
      <c r="BQ46" s="30" t="e">
        <f t="shared" si="102"/>
        <v>#N/A</v>
      </c>
      <c r="BR46" s="30" t="e">
        <f t="shared" si="102"/>
        <v>#N/A</v>
      </c>
      <c r="BS46" s="30" t="e">
        <f t="shared" si="102"/>
        <v>#N/A</v>
      </c>
      <c r="BT46" s="30" t="e">
        <f t="shared" si="102"/>
        <v>#N/A</v>
      </c>
      <c r="BU46" s="30" t="e">
        <f t="shared" si="102"/>
        <v>#N/A</v>
      </c>
      <c r="BV46" s="30" t="e">
        <f t="shared" si="102"/>
        <v>#N/A</v>
      </c>
      <c r="BW46" s="43" t="e">
        <f t="shared" si="102"/>
        <v>#N/A</v>
      </c>
      <c r="BX46" s="41" t="e">
        <f t="shared" si="103"/>
        <v>#N/A</v>
      </c>
      <c r="BY46" s="65"/>
      <c r="BZ46" s="169">
        <f t="shared" si="104"/>
        <v>0</v>
      </c>
      <c r="CA46" s="169">
        <f t="shared" si="105"/>
        <v>0</v>
      </c>
      <c r="CB46" s="170">
        <f t="shared" si="106"/>
        <v>0</v>
      </c>
      <c r="CC46" s="169">
        <f t="shared" si="107"/>
        <v>0</v>
      </c>
      <c r="CD46" s="169">
        <f t="shared" si="108"/>
        <v>0</v>
      </c>
      <c r="CE46" s="169">
        <f t="shared" si="109"/>
        <v>0</v>
      </c>
      <c r="CF46" s="169">
        <f t="shared" si="110"/>
        <v>0</v>
      </c>
      <c r="CG46" s="169">
        <f t="shared" si="111"/>
        <v>0</v>
      </c>
      <c r="CH46" s="169">
        <f t="shared" si="112"/>
        <v>0</v>
      </c>
      <c r="CI46" s="169">
        <f t="shared" si="113"/>
        <v>0</v>
      </c>
      <c r="CJ46" s="169">
        <f t="shared" si="114"/>
        <v>0</v>
      </c>
      <c r="CK46" s="169">
        <f t="shared" si="115"/>
        <v>0</v>
      </c>
      <c r="CL46" s="169">
        <f t="shared" si="116"/>
        <v>0</v>
      </c>
      <c r="CM46" s="169">
        <f t="shared" si="117"/>
        <v>0</v>
      </c>
      <c r="CN46" s="170">
        <f t="shared" si="118"/>
        <v>0</v>
      </c>
      <c r="CO46" s="171">
        <f t="shared" si="119"/>
        <v>0</v>
      </c>
    </row>
    <row r="47" spans="2:93" x14ac:dyDescent="0.35">
      <c r="B47" s="46" t="s">
        <v>29</v>
      </c>
      <c r="C47" s="116"/>
      <c r="D47" s="112"/>
      <c r="E47" s="429">
        <f t="shared" ref="E47:AE47" si="120">SUM(E39:E46)</f>
        <v>29900</v>
      </c>
      <c r="F47" s="430">
        <f t="shared" si="120"/>
        <v>2380</v>
      </c>
      <c r="G47" s="430">
        <f t="shared" si="120"/>
        <v>3890</v>
      </c>
      <c r="H47" s="430">
        <f t="shared" si="120"/>
        <v>4880</v>
      </c>
      <c r="I47" s="430">
        <f t="shared" si="120"/>
        <v>2570</v>
      </c>
      <c r="J47" s="430">
        <f t="shared" si="120"/>
        <v>3910</v>
      </c>
      <c r="K47" s="430">
        <f t="shared" si="120"/>
        <v>7110</v>
      </c>
      <c r="L47" s="430">
        <f t="shared" si="120"/>
        <v>3120</v>
      </c>
      <c r="M47" s="430">
        <f t="shared" si="120"/>
        <v>4160</v>
      </c>
      <c r="N47" s="430">
        <f t="shared" si="120"/>
        <v>3540</v>
      </c>
      <c r="O47" s="430">
        <f t="shared" si="120"/>
        <v>0</v>
      </c>
      <c r="P47" s="430">
        <f t="shared" si="120"/>
        <v>0</v>
      </c>
      <c r="Q47" s="431">
        <f t="shared" si="120"/>
        <v>0</v>
      </c>
      <c r="R47" s="431">
        <f t="shared" si="120"/>
        <v>35560</v>
      </c>
      <c r="S47" s="437">
        <f t="shared" si="120"/>
        <v>0</v>
      </c>
      <c r="T47" s="437">
        <f t="shared" si="120"/>
        <v>0</v>
      </c>
      <c r="U47" s="437">
        <f t="shared" si="120"/>
        <v>0</v>
      </c>
      <c r="V47" s="437">
        <f t="shared" si="120"/>
        <v>0</v>
      </c>
      <c r="W47" s="437">
        <f t="shared" si="120"/>
        <v>0</v>
      </c>
      <c r="X47" s="437">
        <f t="shared" si="120"/>
        <v>0</v>
      </c>
      <c r="Y47" s="437">
        <f t="shared" si="120"/>
        <v>0</v>
      </c>
      <c r="Z47" s="437">
        <f t="shared" si="120"/>
        <v>0</v>
      </c>
      <c r="AA47" s="437">
        <f t="shared" si="120"/>
        <v>0</v>
      </c>
      <c r="AB47" s="437">
        <f t="shared" si="120"/>
        <v>0</v>
      </c>
      <c r="AC47" s="437">
        <f t="shared" si="120"/>
        <v>0</v>
      </c>
      <c r="AD47" s="438">
        <f t="shared" si="120"/>
        <v>0</v>
      </c>
      <c r="AE47" s="438">
        <f t="shared" si="120"/>
        <v>0</v>
      </c>
      <c r="AF47" s="112"/>
      <c r="AG47" s="149">
        <f t="shared" si="75"/>
        <v>7.2397795620296565E-2</v>
      </c>
      <c r="AH47" s="150">
        <f t="shared" si="76"/>
        <v>5.8478095284896434E-2</v>
      </c>
      <c r="AI47" s="150">
        <f t="shared" si="77"/>
        <v>9.5110024449877748E-2</v>
      </c>
      <c r="AJ47" s="150">
        <f t="shared" si="78"/>
        <v>6.9418760135423488E-2</v>
      </c>
      <c r="AK47" s="150">
        <f t="shared" si="79"/>
        <v>5.0892096873205409E-2</v>
      </c>
      <c r="AL47" s="150">
        <f t="shared" si="80"/>
        <v>4.8692403486924038E-2</v>
      </c>
      <c r="AM47" s="150">
        <f t="shared" si="81"/>
        <v>8.821339950372209E-2</v>
      </c>
      <c r="AN47" s="150">
        <f t="shared" si="82"/>
        <v>7.7044646384828136E-2</v>
      </c>
      <c r="AO47" s="150">
        <f t="shared" si="83"/>
        <v>0.2029268292682927</v>
      </c>
      <c r="AP47" s="151">
        <f t="shared" si="84"/>
        <v>0.1175806290895805</v>
      </c>
      <c r="AQ47" s="151" t="str">
        <f t="shared" si="85"/>
        <v>-</v>
      </c>
      <c r="AR47" s="151" t="str">
        <f t="shared" si="86"/>
        <v>-</v>
      </c>
      <c r="AS47" s="152" t="str">
        <f t="shared" si="87"/>
        <v>-</v>
      </c>
      <c r="AT47" s="153">
        <f t="shared" si="88"/>
        <v>7.8257214474503692E-2</v>
      </c>
      <c r="AU47" s="150" t="str">
        <f t="shared" si="89"/>
        <v>-</v>
      </c>
      <c r="AV47" s="150" t="str">
        <f t="shared" si="90"/>
        <v>-</v>
      </c>
      <c r="AW47" s="150" t="str">
        <f t="shared" si="91"/>
        <v>-</v>
      </c>
      <c r="AX47" s="150" t="str">
        <f t="shared" si="92"/>
        <v>-</v>
      </c>
      <c r="AY47" s="150" t="str">
        <f t="shared" si="93"/>
        <v>-</v>
      </c>
      <c r="AZ47" s="150" t="str">
        <f t="shared" si="94"/>
        <v>-</v>
      </c>
      <c r="BA47" s="150" t="str">
        <f t="shared" si="95"/>
        <v>-</v>
      </c>
      <c r="BB47" s="150" t="str">
        <f t="shared" si="96"/>
        <v>-</v>
      </c>
      <c r="BC47" s="150" t="str">
        <f t="shared" si="97"/>
        <v>-</v>
      </c>
      <c r="BD47" s="150" t="str">
        <f t="shared" si="98"/>
        <v>-</v>
      </c>
      <c r="BE47" s="150" t="str">
        <f t="shared" si="99"/>
        <v>-</v>
      </c>
      <c r="BF47" s="153" t="str">
        <f t="shared" si="100"/>
        <v>-</v>
      </c>
      <c r="BG47" s="153" t="str">
        <f t="shared" si="101"/>
        <v>-</v>
      </c>
      <c r="BH47" s="112"/>
      <c r="BI47" s="47" t="e">
        <f t="shared" ref="BI47:BX47" si="121">SUM(BI39:BI46)</f>
        <v>#N/A</v>
      </c>
      <c r="BJ47" s="47" t="e">
        <f t="shared" si="121"/>
        <v>#N/A</v>
      </c>
      <c r="BK47" s="48" t="e">
        <f t="shared" si="121"/>
        <v>#N/A</v>
      </c>
      <c r="BL47" s="47" t="e">
        <f t="shared" si="121"/>
        <v>#N/A</v>
      </c>
      <c r="BM47" s="47" t="e">
        <f t="shared" si="121"/>
        <v>#N/A</v>
      </c>
      <c r="BN47" s="47" t="e">
        <f t="shared" si="121"/>
        <v>#N/A</v>
      </c>
      <c r="BO47" s="47" t="e">
        <f t="shared" si="121"/>
        <v>#N/A</v>
      </c>
      <c r="BP47" s="47" t="e">
        <f t="shared" si="121"/>
        <v>#N/A</v>
      </c>
      <c r="BQ47" s="47" t="e">
        <f t="shared" si="121"/>
        <v>#N/A</v>
      </c>
      <c r="BR47" s="47" t="e">
        <f t="shared" si="121"/>
        <v>#N/A</v>
      </c>
      <c r="BS47" s="47" t="e">
        <f t="shared" si="121"/>
        <v>#N/A</v>
      </c>
      <c r="BT47" s="47" t="e">
        <f t="shared" si="121"/>
        <v>#N/A</v>
      </c>
      <c r="BU47" s="47" t="e">
        <f t="shared" si="121"/>
        <v>#N/A</v>
      </c>
      <c r="BV47" s="47" t="e">
        <f t="shared" si="121"/>
        <v>#N/A</v>
      </c>
      <c r="BW47" s="48" t="e">
        <f t="shared" si="121"/>
        <v>#N/A</v>
      </c>
      <c r="BX47" s="55" t="e">
        <f t="shared" si="121"/>
        <v>#N/A</v>
      </c>
      <c r="BY47" s="112"/>
      <c r="BZ47" s="180">
        <f t="shared" si="104"/>
        <v>0</v>
      </c>
      <c r="CA47" s="180">
        <f t="shared" si="105"/>
        <v>0</v>
      </c>
      <c r="CB47" s="181">
        <f t="shared" si="106"/>
        <v>0</v>
      </c>
      <c r="CC47" s="180">
        <f t="shared" si="107"/>
        <v>0</v>
      </c>
      <c r="CD47" s="180">
        <f t="shared" si="108"/>
        <v>0</v>
      </c>
      <c r="CE47" s="180">
        <f t="shared" si="109"/>
        <v>0</v>
      </c>
      <c r="CF47" s="180">
        <f t="shared" si="110"/>
        <v>0</v>
      </c>
      <c r="CG47" s="180">
        <f t="shared" si="111"/>
        <v>0</v>
      </c>
      <c r="CH47" s="180">
        <f t="shared" si="112"/>
        <v>0</v>
      </c>
      <c r="CI47" s="180">
        <f t="shared" si="113"/>
        <v>0</v>
      </c>
      <c r="CJ47" s="180">
        <f t="shared" si="114"/>
        <v>0</v>
      </c>
      <c r="CK47" s="180">
        <f t="shared" si="115"/>
        <v>0</v>
      </c>
      <c r="CL47" s="180">
        <f t="shared" si="116"/>
        <v>0</v>
      </c>
      <c r="CM47" s="180">
        <f t="shared" si="117"/>
        <v>0</v>
      </c>
      <c r="CN47" s="181">
        <f t="shared" si="118"/>
        <v>0</v>
      </c>
      <c r="CO47" s="182">
        <f t="shared" si="119"/>
        <v>0</v>
      </c>
    </row>
    <row r="48" spans="2:93" x14ac:dyDescent="0.35">
      <c r="D48" s="68"/>
      <c r="E48" s="428"/>
      <c r="F48" s="240"/>
      <c r="G48" s="240"/>
      <c r="H48" s="240"/>
      <c r="I48" s="240"/>
      <c r="J48" s="240"/>
      <c r="K48" s="240"/>
      <c r="L48" s="240"/>
      <c r="M48" s="240"/>
      <c r="N48" s="421"/>
      <c r="O48" s="421"/>
      <c r="P48" s="421"/>
      <c r="Q48" s="422"/>
      <c r="R48" s="28"/>
      <c r="S48" s="109"/>
      <c r="T48" s="109"/>
      <c r="U48" s="109"/>
      <c r="V48" s="109"/>
      <c r="W48" s="109"/>
      <c r="X48" s="109"/>
      <c r="Y48" s="109"/>
      <c r="Z48" s="109"/>
      <c r="AA48" s="109"/>
      <c r="AB48" s="109"/>
      <c r="AC48" s="109"/>
      <c r="AD48" s="28"/>
      <c r="AE48" s="28"/>
      <c r="AF48" s="68"/>
      <c r="AG48" s="142"/>
      <c r="AH48" s="134"/>
      <c r="AI48" s="134"/>
      <c r="AJ48" s="134"/>
      <c r="AK48" s="134"/>
      <c r="AL48" s="134"/>
      <c r="AM48" s="134"/>
      <c r="AN48" s="134"/>
      <c r="AO48" s="134"/>
      <c r="AP48" s="138"/>
      <c r="AQ48" s="138"/>
      <c r="AR48" s="138"/>
      <c r="AS48" s="122"/>
      <c r="AT48" s="135"/>
      <c r="AU48" s="134"/>
      <c r="AV48" s="134"/>
      <c r="AW48" s="134"/>
      <c r="AX48" s="134"/>
      <c r="AY48" s="134"/>
      <c r="AZ48" s="134"/>
      <c r="BA48" s="134"/>
      <c r="BB48" s="134"/>
      <c r="BC48" s="334"/>
      <c r="BD48" s="334"/>
      <c r="BE48" s="334"/>
      <c r="BF48" s="135"/>
      <c r="BG48" s="135"/>
      <c r="BH48" s="68"/>
      <c r="BK48" s="28"/>
      <c r="BW48" s="28"/>
      <c r="BX48" s="54"/>
      <c r="BY48" s="68"/>
      <c r="BZ48" s="174"/>
      <c r="CA48" s="174"/>
      <c r="CB48" s="175"/>
      <c r="CC48" s="174"/>
      <c r="CD48" s="174"/>
      <c r="CE48" s="174"/>
      <c r="CF48" s="174"/>
      <c r="CG48" s="174"/>
      <c r="CH48" s="174"/>
      <c r="CI48" s="174"/>
      <c r="CJ48" s="174"/>
      <c r="CK48" s="174"/>
      <c r="CL48" s="174"/>
      <c r="CM48" s="174"/>
      <c r="CN48" s="175"/>
      <c r="CO48" s="176"/>
    </row>
    <row r="49" spans="2:93" x14ac:dyDescent="0.35">
      <c r="B49" s="44" t="s">
        <v>12</v>
      </c>
      <c r="C49" s="116"/>
      <c r="D49" s="66"/>
      <c r="E49" s="429">
        <f t="shared" ref="E49:AE49" si="122">E36-E47</f>
        <v>249696</v>
      </c>
      <c r="F49" s="430">
        <f t="shared" si="122"/>
        <v>29019</v>
      </c>
      <c r="G49" s="430">
        <f t="shared" si="122"/>
        <v>21110</v>
      </c>
      <c r="H49" s="430">
        <f t="shared" si="122"/>
        <v>43898</v>
      </c>
      <c r="I49" s="430">
        <f t="shared" si="122"/>
        <v>24019</v>
      </c>
      <c r="J49" s="430">
        <f t="shared" si="122"/>
        <v>51090</v>
      </c>
      <c r="K49" s="430">
        <f t="shared" si="122"/>
        <v>43550</v>
      </c>
      <c r="L49" s="430">
        <f t="shared" si="122"/>
        <v>11846</v>
      </c>
      <c r="M49" s="430">
        <f t="shared" si="122"/>
        <v>-8700</v>
      </c>
      <c r="N49" s="430">
        <f t="shared" si="122"/>
        <v>7737</v>
      </c>
      <c r="O49" s="430">
        <f t="shared" si="122"/>
        <v>0</v>
      </c>
      <c r="P49" s="430">
        <f t="shared" si="122"/>
        <v>0</v>
      </c>
      <c r="Q49" s="431">
        <f t="shared" si="122"/>
        <v>0</v>
      </c>
      <c r="R49" s="431">
        <f t="shared" si="122"/>
        <v>223569</v>
      </c>
      <c r="S49" s="430">
        <f t="shared" si="122"/>
        <v>0</v>
      </c>
      <c r="T49" s="430">
        <f t="shared" si="122"/>
        <v>0</v>
      </c>
      <c r="U49" s="430">
        <f t="shared" si="122"/>
        <v>0</v>
      </c>
      <c r="V49" s="430">
        <f t="shared" si="122"/>
        <v>0</v>
      </c>
      <c r="W49" s="430">
        <f t="shared" si="122"/>
        <v>0</v>
      </c>
      <c r="X49" s="430">
        <f t="shared" si="122"/>
        <v>0</v>
      </c>
      <c r="Y49" s="430">
        <f t="shared" si="122"/>
        <v>0</v>
      </c>
      <c r="Z49" s="430">
        <f t="shared" si="122"/>
        <v>0</v>
      </c>
      <c r="AA49" s="430">
        <f t="shared" si="122"/>
        <v>0</v>
      </c>
      <c r="AB49" s="430">
        <f t="shared" si="122"/>
        <v>0</v>
      </c>
      <c r="AC49" s="430">
        <f t="shared" si="122"/>
        <v>0</v>
      </c>
      <c r="AD49" s="431">
        <f t="shared" si="122"/>
        <v>0</v>
      </c>
      <c r="AE49" s="431">
        <f t="shared" si="122"/>
        <v>0</v>
      </c>
      <c r="AF49" s="66"/>
      <c r="AG49" s="149">
        <f t="shared" ref="AG49:BG49" si="123">IFERROR(E49/E$15,"-")</f>
        <v>0.60459665468914958</v>
      </c>
      <c r="AH49" s="150">
        <f t="shared" si="123"/>
        <v>0.71301506179513008</v>
      </c>
      <c r="AI49" s="150">
        <f t="shared" si="123"/>
        <v>0.5161369193154034</v>
      </c>
      <c r="AJ49" s="150">
        <f t="shared" si="123"/>
        <v>0.62445588779197136</v>
      </c>
      <c r="AK49" s="150">
        <f t="shared" si="123"/>
        <v>0.47563318085506645</v>
      </c>
      <c r="AL49" s="150">
        <f t="shared" si="123"/>
        <v>0.63623910336239098</v>
      </c>
      <c r="AM49" s="150">
        <f t="shared" si="123"/>
        <v>0.54032258064516125</v>
      </c>
      <c r="AN49" s="150">
        <f t="shared" si="123"/>
        <v>0.29252271829316473</v>
      </c>
      <c r="AO49" s="150">
        <f t="shared" si="123"/>
        <v>-0.42439024390243901</v>
      </c>
      <c r="AP49" s="151">
        <f t="shared" si="123"/>
        <v>0.25698342578137973</v>
      </c>
      <c r="AQ49" s="151" t="str">
        <f t="shared" si="123"/>
        <v>-</v>
      </c>
      <c r="AR49" s="151" t="str">
        <f t="shared" si="123"/>
        <v>-</v>
      </c>
      <c r="AS49" s="152" t="str">
        <f t="shared" si="123"/>
        <v>-</v>
      </c>
      <c r="AT49" s="153">
        <f t="shared" si="123"/>
        <v>0.49201032572694925</v>
      </c>
      <c r="AU49" s="150" t="str">
        <f t="shared" si="123"/>
        <v>-</v>
      </c>
      <c r="AV49" s="150" t="str">
        <f t="shared" si="123"/>
        <v>-</v>
      </c>
      <c r="AW49" s="150" t="str">
        <f t="shared" si="123"/>
        <v>-</v>
      </c>
      <c r="AX49" s="150" t="str">
        <f t="shared" si="123"/>
        <v>-</v>
      </c>
      <c r="AY49" s="150" t="str">
        <f t="shared" si="123"/>
        <v>-</v>
      </c>
      <c r="AZ49" s="150" t="str">
        <f t="shared" si="123"/>
        <v>-</v>
      </c>
      <c r="BA49" s="150" t="str">
        <f t="shared" si="123"/>
        <v>-</v>
      </c>
      <c r="BB49" s="150" t="str">
        <f t="shared" si="123"/>
        <v>-</v>
      </c>
      <c r="BC49" s="150" t="str">
        <f t="shared" si="123"/>
        <v>-</v>
      </c>
      <c r="BD49" s="150" t="str">
        <f t="shared" si="123"/>
        <v>-</v>
      </c>
      <c r="BE49" s="150" t="str">
        <f t="shared" si="123"/>
        <v>-</v>
      </c>
      <c r="BF49" s="153" t="str">
        <f t="shared" si="123"/>
        <v>-</v>
      </c>
      <c r="BG49" s="153" t="str">
        <f t="shared" si="123"/>
        <v>-</v>
      </c>
      <c r="BH49" s="66"/>
      <c r="BI49" s="39" t="e">
        <f t="shared" ref="BI49:BX49" si="124">BI36-BI47</f>
        <v>#N/A</v>
      </c>
      <c r="BJ49" s="39" t="e">
        <f t="shared" si="124"/>
        <v>#N/A</v>
      </c>
      <c r="BK49" s="45" t="e">
        <f t="shared" si="124"/>
        <v>#N/A</v>
      </c>
      <c r="BL49" s="39" t="e">
        <f t="shared" si="124"/>
        <v>#N/A</v>
      </c>
      <c r="BM49" s="39" t="e">
        <f t="shared" si="124"/>
        <v>#N/A</v>
      </c>
      <c r="BN49" s="39" t="e">
        <f t="shared" si="124"/>
        <v>#N/A</v>
      </c>
      <c r="BO49" s="39" t="e">
        <f t="shared" si="124"/>
        <v>#N/A</v>
      </c>
      <c r="BP49" s="39" t="e">
        <f t="shared" si="124"/>
        <v>#N/A</v>
      </c>
      <c r="BQ49" s="39" t="e">
        <f t="shared" si="124"/>
        <v>#N/A</v>
      </c>
      <c r="BR49" s="39" t="e">
        <f t="shared" si="124"/>
        <v>#N/A</v>
      </c>
      <c r="BS49" s="39" t="e">
        <f t="shared" si="124"/>
        <v>#N/A</v>
      </c>
      <c r="BT49" s="39" t="e">
        <f t="shared" si="124"/>
        <v>#N/A</v>
      </c>
      <c r="BU49" s="39" t="e">
        <f t="shared" si="124"/>
        <v>#N/A</v>
      </c>
      <c r="BV49" s="39" t="e">
        <f t="shared" si="124"/>
        <v>#N/A</v>
      </c>
      <c r="BW49" s="45" t="e">
        <f t="shared" si="124"/>
        <v>#N/A</v>
      </c>
      <c r="BX49" s="41" t="e">
        <f t="shared" si="124"/>
        <v>#N/A</v>
      </c>
      <c r="BY49" s="66"/>
      <c r="BZ49" s="178">
        <f t="shared" ref="BZ49:CO49" si="125">IFERROR(BI49/BI$15,0)</f>
        <v>0</v>
      </c>
      <c r="CA49" s="178">
        <f t="shared" si="125"/>
        <v>0</v>
      </c>
      <c r="CB49" s="179">
        <f t="shared" si="125"/>
        <v>0</v>
      </c>
      <c r="CC49" s="178">
        <f t="shared" si="125"/>
        <v>0</v>
      </c>
      <c r="CD49" s="178">
        <f t="shared" si="125"/>
        <v>0</v>
      </c>
      <c r="CE49" s="178">
        <f t="shared" si="125"/>
        <v>0</v>
      </c>
      <c r="CF49" s="178">
        <f t="shared" si="125"/>
        <v>0</v>
      </c>
      <c r="CG49" s="178">
        <f t="shared" si="125"/>
        <v>0</v>
      </c>
      <c r="CH49" s="178">
        <f t="shared" si="125"/>
        <v>0</v>
      </c>
      <c r="CI49" s="178">
        <f t="shared" si="125"/>
        <v>0</v>
      </c>
      <c r="CJ49" s="178">
        <f t="shared" si="125"/>
        <v>0</v>
      </c>
      <c r="CK49" s="178">
        <f t="shared" si="125"/>
        <v>0</v>
      </c>
      <c r="CL49" s="178">
        <f t="shared" si="125"/>
        <v>0</v>
      </c>
      <c r="CM49" s="178">
        <f t="shared" si="125"/>
        <v>0</v>
      </c>
      <c r="CN49" s="179">
        <f t="shared" si="125"/>
        <v>0</v>
      </c>
      <c r="CO49" s="171">
        <f t="shared" si="125"/>
        <v>0</v>
      </c>
    </row>
    <row r="50" spans="2:93" x14ac:dyDescent="0.35">
      <c r="B50" t="s">
        <v>13</v>
      </c>
      <c r="D50" s="68"/>
      <c r="E50" s="428"/>
      <c r="F50" s="240"/>
      <c r="G50" s="240"/>
      <c r="H50" s="240"/>
      <c r="I50" s="240"/>
      <c r="J50" s="240"/>
      <c r="K50" s="240"/>
      <c r="L50" s="240"/>
      <c r="M50" s="240"/>
      <c r="N50" s="421"/>
      <c r="O50" s="421"/>
      <c r="P50" s="421"/>
      <c r="Q50" s="422"/>
      <c r="R50" s="28"/>
      <c r="S50" s="109"/>
      <c r="T50" s="109"/>
      <c r="U50" s="109"/>
      <c r="V50" s="109"/>
      <c r="W50" s="109"/>
      <c r="X50" s="109"/>
      <c r="Y50" s="109"/>
      <c r="Z50" s="109"/>
      <c r="AA50" s="109"/>
      <c r="AB50" s="109"/>
      <c r="AC50" s="109"/>
      <c r="AD50" s="28"/>
      <c r="AE50" s="28"/>
      <c r="AF50" s="68"/>
      <c r="AG50" s="142"/>
      <c r="AH50" s="134"/>
      <c r="AI50" s="134"/>
      <c r="AJ50" s="134"/>
      <c r="AK50" s="134"/>
      <c r="AL50" s="134"/>
      <c r="AM50" s="134"/>
      <c r="AN50" s="134"/>
      <c r="AO50" s="134"/>
      <c r="AP50" s="138"/>
      <c r="AQ50" s="138"/>
      <c r="AR50" s="138"/>
      <c r="AS50" s="122"/>
      <c r="AT50" s="135"/>
      <c r="AU50" s="134"/>
      <c r="AV50" s="134"/>
      <c r="AW50" s="134"/>
      <c r="AX50" s="134"/>
      <c r="AY50" s="134"/>
      <c r="AZ50" s="134"/>
      <c r="BA50" s="134"/>
      <c r="BB50" s="134"/>
      <c r="BC50" s="334"/>
      <c r="BD50" s="334"/>
      <c r="BE50" s="334"/>
      <c r="BF50" s="135"/>
      <c r="BG50" s="135"/>
      <c r="BH50" s="68"/>
      <c r="BK50" s="28"/>
      <c r="BW50" s="28"/>
      <c r="BX50" s="54"/>
      <c r="BY50" s="68"/>
      <c r="BZ50" s="174"/>
      <c r="CA50" s="174"/>
      <c r="CB50" s="175"/>
      <c r="CC50" s="174"/>
      <c r="CD50" s="174"/>
      <c r="CE50" s="174"/>
      <c r="CF50" s="174"/>
      <c r="CG50" s="174"/>
      <c r="CH50" s="174"/>
      <c r="CI50" s="174"/>
      <c r="CJ50" s="174"/>
      <c r="CK50" s="174"/>
      <c r="CL50" s="174"/>
      <c r="CM50" s="174"/>
      <c r="CN50" s="175"/>
      <c r="CO50" s="176"/>
    </row>
    <row r="51" spans="2:93" x14ac:dyDescent="0.35">
      <c r="B51" t="s">
        <v>129</v>
      </c>
      <c r="C51" s="237" t="s">
        <v>64</v>
      </c>
      <c r="D51" s="71"/>
      <c r="E51" s="426">
        <v>5000</v>
      </c>
      <c r="F51" s="416">
        <v>40</v>
      </c>
      <c r="G51" s="416">
        <v>20</v>
      </c>
      <c r="H51" s="416">
        <v>30</v>
      </c>
      <c r="I51" s="416">
        <v>60</v>
      </c>
      <c r="J51" s="416">
        <v>30</v>
      </c>
      <c r="K51" s="416">
        <v>10</v>
      </c>
      <c r="L51" s="416">
        <v>20</v>
      </c>
      <c r="M51" s="416">
        <v>30</v>
      </c>
      <c r="N51" s="417">
        <v>400</v>
      </c>
      <c r="O51" s="417">
        <v>0</v>
      </c>
      <c r="P51" s="417">
        <v>0</v>
      </c>
      <c r="Q51" s="418">
        <v>0</v>
      </c>
      <c r="R51" s="31">
        <f>SUM(F51:Q51)</f>
        <v>640</v>
      </c>
      <c r="S51" s="81">
        <v>0</v>
      </c>
      <c r="T51" s="81">
        <v>0</v>
      </c>
      <c r="U51" s="81">
        <v>0</v>
      </c>
      <c r="V51" s="81">
        <v>0</v>
      </c>
      <c r="W51" s="81">
        <v>0</v>
      </c>
      <c r="X51" s="81">
        <v>0</v>
      </c>
      <c r="Y51" s="81">
        <v>0</v>
      </c>
      <c r="Z51" s="81">
        <v>0</v>
      </c>
      <c r="AA51" s="81">
        <v>0</v>
      </c>
      <c r="AB51" s="81">
        <v>0</v>
      </c>
      <c r="AC51" s="81">
        <v>0</v>
      </c>
      <c r="AD51" s="31">
        <v>0</v>
      </c>
      <c r="AE51" s="31">
        <f>SUM(S51:AD51)</f>
        <v>0</v>
      </c>
      <c r="AF51" s="71"/>
      <c r="AG51" s="140">
        <f t="shared" ref="AG51:AP52" si="126">IFERROR(E51/E$15,"-")</f>
        <v>1.2106654786002769E-2</v>
      </c>
      <c r="AH51" s="130">
        <f t="shared" si="126"/>
        <v>9.8282513083859549E-4</v>
      </c>
      <c r="AI51" s="130">
        <f t="shared" si="126"/>
        <v>4.8899755501222489E-4</v>
      </c>
      <c r="AJ51" s="130">
        <f t="shared" si="126"/>
        <v>4.2675467296366895E-4</v>
      </c>
      <c r="AK51" s="130">
        <f t="shared" si="126"/>
        <v>1.1881423394522663E-3</v>
      </c>
      <c r="AL51" s="130">
        <f t="shared" si="126"/>
        <v>3.7359900373599005E-4</v>
      </c>
      <c r="AM51" s="130">
        <f t="shared" si="126"/>
        <v>1.2406947890818859E-4</v>
      </c>
      <c r="AN51" s="130">
        <f t="shared" si="126"/>
        <v>4.9387593836428293E-4</v>
      </c>
      <c r="AO51" s="130">
        <f t="shared" si="126"/>
        <v>1.4634146341463415E-3</v>
      </c>
      <c r="AP51" s="136">
        <f t="shared" si="126"/>
        <v>1.3285946789783107E-2</v>
      </c>
      <c r="AQ51" s="136" t="str">
        <f t="shared" ref="AQ51:AZ52" si="127">IFERROR(O51/O$15,"-")</f>
        <v>-</v>
      </c>
      <c r="AR51" s="136" t="str">
        <f t="shared" si="127"/>
        <v>-</v>
      </c>
      <c r="AS51" s="120" t="str">
        <f t="shared" si="127"/>
        <v>-</v>
      </c>
      <c r="AT51" s="131">
        <f t="shared" si="127"/>
        <v>1.4084538038155894E-3</v>
      </c>
      <c r="AU51" s="130" t="str">
        <f t="shared" si="127"/>
        <v>-</v>
      </c>
      <c r="AV51" s="130" t="str">
        <f t="shared" si="127"/>
        <v>-</v>
      </c>
      <c r="AW51" s="130" t="str">
        <f t="shared" si="127"/>
        <v>-</v>
      </c>
      <c r="AX51" s="130" t="str">
        <f t="shared" si="127"/>
        <v>-</v>
      </c>
      <c r="AY51" s="130" t="str">
        <f t="shared" si="127"/>
        <v>-</v>
      </c>
      <c r="AZ51" s="130" t="str">
        <f t="shared" si="127"/>
        <v>-</v>
      </c>
      <c r="BA51" s="130" t="str">
        <f t="shared" ref="BA51:BG52" si="128">IFERROR(Y51/Y$15,"-")</f>
        <v>-</v>
      </c>
      <c r="BB51" s="130" t="str">
        <f t="shared" si="128"/>
        <v>-</v>
      </c>
      <c r="BC51" s="148" t="str">
        <f t="shared" si="128"/>
        <v>-</v>
      </c>
      <c r="BD51" s="148" t="str">
        <f t="shared" si="128"/>
        <v>-</v>
      </c>
      <c r="BE51" s="148" t="str">
        <f t="shared" si="128"/>
        <v>-</v>
      </c>
      <c r="BF51" s="131" t="str">
        <f t="shared" si="128"/>
        <v>-</v>
      </c>
      <c r="BG51" s="131" t="str">
        <f t="shared" si="128"/>
        <v>-</v>
      </c>
      <c r="BH51" s="71"/>
      <c r="BI51" s="29" t="e">
        <f t="shared" ref="BI51:BW52" si="129">AVERAGE($AL51:$AO51)*BI$15</f>
        <v>#N/A</v>
      </c>
      <c r="BJ51" s="29" t="e">
        <f t="shared" si="129"/>
        <v>#N/A</v>
      </c>
      <c r="BK51" s="31" t="e">
        <f t="shared" si="129"/>
        <v>#N/A</v>
      </c>
      <c r="BL51" s="29" t="e">
        <f t="shared" si="129"/>
        <v>#N/A</v>
      </c>
      <c r="BM51" s="29" t="e">
        <f t="shared" si="129"/>
        <v>#N/A</v>
      </c>
      <c r="BN51" s="29" t="e">
        <f t="shared" si="129"/>
        <v>#N/A</v>
      </c>
      <c r="BO51" s="29" t="e">
        <f t="shared" si="129"/>
        <v>#N/A</v>
      </c>
      <c r="BP51" s="29" t="e">
        <f t="shared" si="129"/>
        <v>#N/A</v>
      </c>
      <c r="BQ51" s="29" t="e">
        <f t="shared" si="129"/>
        <v>#N/A</v>
      </c>
      <c r="BR51" s="29" t="e">
        <f t="shared" si="129"/>
        <v>#N/A</v>
      </c>
      <c r="BS51" s="29" t="e">
        <f t="shared" si="129"/>
        <v>#N/A</v>
      </c>
      <c r="BT51" s="29" t="e">
        <f t="shared" si="129"/>
        <v>#N/A</v>
      </c>
      <c r="BU51" s="29" t="e">
        <f t="shared" si="129"/>
        <v>#N/A</v>
      </c>
      <c r="BV51" s="29" t="e">
        <f t="shared" si="129"/>
        <v>#N/A</v>
      </c>
      <c r="BW51" s="31" t="e">
        <f t="shared" si="129"/>
        <v>#N/A</v>
      </c>
      <c r="BX51" s="40" t="e">
        <f>SUM(BL51:BW51)</f>
        <v>#N/A</v>
      </c>
      <c r="BY51" s="71"/>
      <c r="BZ51" s="166">
        <f t="shared" ref="BZ51:CO52" si="130">IFERROR(BI51/BI$15,0)</f>
        <v>0</v>
      </c>
      <c r="CA51" s="166">
        <f t="shared" si="130"/>
        <v>0</v>
      </c>
      <c r="CB51" s="167">
        <f t="shared" si="130"/>
        <v>0</v>
      </c>
      <c r="CC51" s="166">
        <f t="shared" si="130"/>
        <v>0</v>
      </c>
      <c r="CD51" s="166">
        <f t="shared" si="130"/>
        <v>0</v>
      </c>
      <c r="CE51" s="166">
        <f t="shared" si="130"/>
        <v>0</v>
      </c>
      <c r="CF51" s="166">
        <f t="shared" si="130"/>
        <v>0</v>
      </c>
      <c r="CG51" s="166">
        <f t="shared" si="130"/>
        <v>0</v>
      </c>
      <c r="CH51" s="166">
        <f t="shared" si="130"/>
        <v>0</v>
      </c>
      <c r="CI51" s="166">
        <f t="shared" si="130"/>
        <v>0</v>
      </c>
      <c r="CJ51" s="166">
        <f t="shared" si="130"/>
        <v>0</v>
      </c>
      <c r="CK51" s="166">
        <f t="shared" si="130"/>
        <v>0</v>
      </c>
      <c r="CL51" s="166">
        <f t="shared" si="130"/>
        <v>0</v>
      </c>
      <c r="CM51" s="166">
        <f t="shared" si="130"/>
        <v>0</v>
      </c>
      <c r="CN51" s="167">
        <f t="shared" si="130"/>
        <v>0</v>
      </c>
      <c r="CO51" s="168">
        <f t="shared" si="130"/>
        <v>0</v>
      </c>
    </row>
    <row r="52" spans="2:93" x14ac:dyDescent="0.35">
      <c r="B52" s="26" t="s">
        <v>128</v>
      </c>
      <c r="C52" s="238" t="s">
        <v>64</v>
      </c>
      <c r="D52" s="65"/>
      <c r="E52" s="427">
        <v>-2000</v>
      </c>
      <c r="F52" s="419">
        <v>0</v>
      </c>
      <c r="G52" s="419">
        <v>0</v>
      </c>
      <c r="H52" s="419">
        <v>0</v>
      </c>
      <c r="I52" s="419">
        <v>0</v>
      </c>
      <c r="J52" s="419">
        <v>0</v>
      </c>
      <c r="K52" s="419">
        <v>0</v>
      </c>
      <c r="L52" s="419">
        <v>0</v>
      </c>
      <c r="M52" s="419">
        <v>0</v>
      </c>
      <c r="N52" s="419">
        <v>0</v>
      </c>
      <c r="O52" s="419">
        <v>0</v>
      </c>
      <c r="P52" s="419">
        <v>0</v>
      </c>
      <c r="Q52" s="420">
        <v>0</v>
      </c>
      <c r="R52" s="43">
        <f>SUM(F52:Q52)</f>
        <v>0</v>
      </c>
      <c r="S52" s="30">
        <v>0</v>
      </c>
      <c r="T52" s="30">
        <v>0</v>
      </c>
      <c r="U52" s="30">
        <v>0</v>
      </c>
      <c r="V52" s="30">
        <v>0</v>
      </c>
      <c r="W52" s="30">
        <v>0</v>
      </c>
      <c r="X52" s="30">
        <v>0</v>
      </c>
      <c r="Y52" s="30">
        <v>0</v>
      </c>
      <c r="Z52" s="30">
        <v>0</v>
      </c>
      <c r="AA52" s="30">
        <v>0</v>
      </c>
      <c r="AB52" s="30">
        <v>0</v>
      </c>
      <c r="AC52" s="30">
        <v>0</v>
      </c>
      <c r="AD52" s="43">
        <v>0</v>
      </c>
      <c r="AE52" s="43">
        <f>SUM(S52:AD52)</f>
        <v>0</v>
      </c>
      <c r="AF52" s="65"/>
      <c r="AG52" s="141">
        <f t="shared" si="126"/>
        <v>-4.8426619144011076E-3</v>
      </c>
      <c r="AH52" s="132">
        <f t="shared" si="126"/>
        <v>0</v>
      </c>
      <c r="AI52" s="132">
        <f t="shared" si="126"/>
        <v>0</v>
      </c>
      <c r="AJ52" s="132">
        <f t="shared" si="126"/>
        <v>0</v>
      </c>
      <c r="AK52" s="132">
        <f t="shared" si="126"/>
        <v>0</v>
      </c>
      <c r="AL52" s="132">
        <f t="shared" si="126"/>
        <v>0</v>
      </c>
      <c r="AM52" s="132">
        <f t="shared" si="126"/>
        <v>0</v>
      </c>
      <c r="AN52" s="132">
        <f t="shared" si="126"/>
        <v>0</v>
      </c>
      <c r="AO52" s="132">
        <f t="shared" si="126"/>
        <v>0</v>
      </c>
      <c r="AP52" s="137">
        <f t="shared" si="126"/>
        <v>0</v>
      </c>
      <c r="AQ52" s="137" t="str">
        <f t="shared" si="127"/>
        <v>-</v>
      </c>
      <c r="AR52" s="137" t="str">
        <f t="shared" si="127"/>
        <v>-</v>
      </c>
      <c r="AS52" s="121" t="str">
        <f t="shared" si="127"/>
        <v>-</v>
      </c>
      <c r="AT52" s="133">
        <f t="shared" si="127"/>
        <v>0</v>
      </c>
      <c r="AU52" s="132" t="str">
        <f t="shared" si="127"/>
        <v>-</v>
      </c>
      <c r="AV52" s="132" t="str">
        <f t="shared" si="127"/>
        <v>-</v>
      </c>
      <c r="AW52" s="132" t="str">
        <f t="shared" si="127"/>
        <v>-</v>
      </c>
      <c r="AX52" s="132" t="str">
        <f t="shared" si="127"/>
        <v>-</v>
      </c>
      <c r="AY52" s="132" t="str">
        <f t="shared" si="127"/>
        <v>-</v>
      </c>
      <c r="AZ52" s="132" t="str">
        <f t="shared" si="127"/>
        <v>-</v>
      </c>
      <c r="BA52" s="132" t="str">
        <f t="shared" si="128"/>
        <v>-</v>
      </c>
      <c r="BB52" s="132" t="str">
        <f t="shared" si="128"/>
        <v>-</v>
      </c>
      <c r="BC52" s="132" t="str">
        <f t="shared" si="128"/>
        <v>-</v>
      </c>
      <c r="BD52" s="132" t="str">
        <f t="shared" si="128"/>
        <v>-</v>
      </c>
      <c r="BE52" s="132" t="str">
        <f t="shared" si="128"/>
        <v>-</v>
      </c>
      <c r="BF52" s="133" t="str">
        <f t="shared" si="128"/>
        <v>-</v>
      </c>
      <c r="BG52" s="133" t="str">
        <f t="shared" si="128"/>
        <v>-</v>
      </c>
      <c r="BH52" s="65"/>
      <c r="BI52" s="30" t="e">
        <f t="shared" si="129"/>
        <v>#N/A</v>
      </c>
      <c r="BJ52" s="30" t="e">
        <f t="shared" si="129"/>
        <v>#N/A</v>
      </c>
      <c r="BK52" s="43" t="e">
        <f t="shared" si="129"/>
        <v>#N/A</v>
      </c>
      <c r="BL52" s="30" t="e">
        <f t="shared" si="129"/>
        <v>#N/A</v>
      </c>
      <c r="BM52" s="30" t="e">
        <f t="shared" si="129"/>
        <v>#N/A</v>
      </c>
      <c r="BN52" s="30" t="e">
        <f t="shared" si="129"/>
        <v>#N/A</v>
      </c>
      <c r="BO52" s="30" t="e">
        <f t="shared" si="129"/>
        <v>#N/A</v>
      </c>
      <c r="BP52" s="30" t="e">
        <f t="shared" si="129"/>
        <v>#N/A</v>
      </c>
      <c r="BQ52" s="30" t="e">
        <f t="shared" si="129"/>
        <v>#N/A</v>
      </c>
      <c r="BR52" s="30" t="e">
        <f t="shared" si="129"/>
        <v>#N/A</v>
      </c>
      <c r="BS52" s="30" t="e">
        <f t="shared" si="129"/>
        <v>#N/A</v>
      </c>
      <c r="BT52" s="30" t="e">
        <f t="shared" si="129"/>
        <v>#N/A</v>
      </c>
      <c r="BU52" s="30" t="e">
        <f t="shared" si="129"/>
        <v>#N/A</v>
      </c>
      <c r="BV52" s="30" t="e">
        <f t="shared" si="129"/>
        <v>#N/A</v>
      </c>
      <c r="BW52" s="43" t="e">
        <f t="shared" si="129"/>
        <v>#N/A</v>
      </c>
      <c r="BX52" s="41" t="e">
        <f>SUM(BL52:BW52)</f>
        <v>#N/A</v>
      </c>
      <c r="BY52" s="65"/>
      <c r="BZ52" s="169">
        <f t="shared" si="130"/>
        <v>0</v>
      </c>
      <c r="CA52" s="169">
        <f t="shared" si="130"/>
        <v>0</v>
      </c>
      <c r="CB52" s="170">
        <f t="shared" si="130"/>
        <v>0</v>
      </c>
      <c r="CC52" s="169">
        <f t="shared" si="130"/>
        <v>0</v>
      </c>
      <c r="CD52" s="169">
        <f t="shared" si="130"/>
        <v>0</v>
      </c>
      <c r="CE52" s="169">
        <f t="shared" si="130"/>
        <v>0</v>
      </c>
      <c r="CF52" s="169">
        <f t="shared" si="130"/>
        <v>0</v>
      </c>
      <c r="CG52" s="169">
        <f t="shared" si="130"/>
        <v>0</v>
      </c>
      <c r="CH52" s="169">
        <f t="shared" si="130"/>
        <v>0</v>
      </c>
      <c r="CI52" s="169">
        <f t="shared" si="130"/>
        <v>0</v>
      </c>
      <c r="CJ52" s="169">
        <f t="shared" si="130"/>
        <v>0</v>
      </c>
      <c r="CK52" s="169">
        <f t="shared" si="130"/>
        <v>0</v>
      </c>
      <c r="CL52" s="169">
        <f t="shared" si="130"/>
        <v>0</v>
      </c>
      <c r="CM52" s="169">
        <f t="shared" si="130"/>
        <v>0</v>
      </c>
      <c r="CN52" s="170">
        <f t="shared" si="130"/>
        <v>0</v>
      </c>
      <c r="CO52" s="171">
        <f t="shared" si="130"/>
        <v>0</v>
      </c>
    </row>
    <row r="53" spans="2:93" x14ac:dyDescent="0.35">
      <c r="D53" s="68"/>
      <c r="E53" s="428"/>
      <c r="F53" s="240"/>
      <c r="G53" s="240"/>
      <c r="H53" s="240"/>
      <c r="I53" s="240"/>
      <c r="J53" s="240"/>
      <c r="K53" s="240"/>
      <c r="L53" s="240"/>
      <c r="M53" s="240"/>
      <c r="N53" s="421"/>
      <c r="O53" s="421"/>
      <c r="P53" s="421"/>
      <c r="Q53" s="422"/>
      <c r="R53" s="28"/>
      <c r="S53" s="109"/>
      <c r="T53" s="109"/>
      <c r="U53" s="109"/>
      <c r="V53" s="109"/>
      <c r="W53" s="109"/>
      <c r="X53" s="109"/>
      <c r="Y53" s="109"/>
      <c r="Z53" s="109"/>
      <c r="AA53" s="109"/>
      <c r="AB53" s="109"/>
      <c r="AC53" s="109"/>
      <c r="AD53" s="28"/>
      <c r="AE53" s="28"/>
      <c r="AF53" s="68"/>
      <c r="AG53" s="142"/>
      <c r="AH53" s="134"/>
      <c r="AI53" s="134"/>
      <c r="AJ53" s="134"/>
      <c r="AK53" s="134"/>
      <c r="AL53" s="134"/>
      <c r="AM53" s="134"/>
      <c r="AN53" s="134"/>
      <c r="AO53" s="134"/>
      <c r="AP53" s="138"/>
      <c r="AQ53" s="138"/>
      <c r="AR53" s="138"/>
      <c r="AS53" s="122"/>
      <c r="AT53" s="135"/>
      <c r="AU53" s="134"/>
      <c r="AV53" s="134"/>
      <c r="AW53" s="134"/>
      <c r="AX53" s="134"/>
      <c r="AY53" s="134"/>
      <c r="AZ53" s="134"/>
      <c r="BA53" s="134"/>
      <c r="BB53" s="134"/>
      <c r="BC53" s="334"/>
      <c r="BD53" s="334"/>
      <c r="BE53" s="334"/>
      <c r="BF53" s="135"/>
      <c r="BG53" s="135"/>
      <c r="BH53" s="68"/>
      <c r="BK53" s="28"/>
      <c r="BW53" s="28"/>
      <c r="BX53" s="54"/>
      <c r="BY53" s="68"/>
      <c r="BZ53" s="174"/>
      <c r="CA53" s="174"/>
      <c r="CB53" s="175"/>
      <c r="CC53" s="174"/>
      <c r="CD53" s="174"/>
      <c r="CE53" s="174"/>
      <c r="CF53" s="174"/>
      <c r="CG53" s="174"/>
      <c r="CH53" s="174"/>
      <c r="CI53" s="174"/>
      <c r="CJ53" s="174"/>
      <c r="CK53" s="174"/>
      <c r="CL53" s="174"/>
      <c r="CM53" s="174"/>
      <c r="CN53" s="175"/>
      <c r="CO53" s="176"/>
    </row>
    <row r="54" spans="2:93" x14ac:dyDescent="0.35">
      <c r="B54" s="44" t="s">
        <v>14</v>
      </c>
      <c r="C54" s="432"/>
      <c r="D54" s="433"/>
      <c r="E54" s="429">
        <f t="shared" ref="E54:AE54" si="131">SUM(E49,E51:E52)</f>
        <v>252696</v>
      </c>
      <c r="F54" s="430">
        <f t="shared" si="131"/>
        <v>29059</v>
      </c>
      <c r="G54" s="430">
        <f t="shared" si="131"/>
        <v>21130</v>
      </c>
      <c r="H54" s="430">
        <f t="shared" si="131"/>
        <v>43928</v>
      </c>
      <c r="I54" s="430">
        <f t="shared" si="131"/>
        <v>24079</v>
      </c>
      <c r="J54" s="430">
        <f t="shared" si="131"/>
        <v>51120</v>
      </c>
      <c r="K54" s="430">
        <f t="shared" si="131"/>
        <v>43560</v>
      </c>
      <c r="L54" s="430">
        <f t="shared" si="131"/>
        <v>11866</v>
      </c>
      <c r="M54" s="430">
        <f t="shared" si="131"/>
        <v>-8670</v>
      </c>
      <c r="N54" s="430">
        <f t="shared" si="131"/>
        <v>8137</v>
      </c>
      <c r="O54" s="423">
        <f t="shared" si="131"/>
        <v>0</v>
      </c>
      <c r="P54" s="423">
        <f t="shared" si="131"/>
        <v>0</v>
      </c>
      <c r="Q54" s="424">
        <f t="shared" si="131"/>
        <v>0</v>
      </c>
      <c r="R54" s="45">
        <f t="shared" si="131"/>
        <v>224209</v>
      </c>
      <c r="S54" s="39">
        <f t="shared" si="131"/>
        <v>0</v>
      </c>
      <c r="T54" s="39">
        <f t="shared" si="131"/>
        <v>0</v>
      </c>
      <c r="U54" s="39">
        <f t="shared" si="131"/>
        <v>0</v>
      </c>
      <c r="V54" s="39">
        <f t="shared" si="131"/>
        <v>0</v>
      </c>
      <c r="W54" s="39">
        <f t="shared" si="131"/>
        <v>0</v>
      </c>
      <c r="X54" s="39">
        <f t="shared" si="131"/>
        <v>0</v>
      </c>
      <c r="Y54" s="39">
        <f t="shared" si="131"/>
        <v>0</v>
      </c>
      <c r="Z54" s="39">
        <f t="shared" si="131"/>
        <v>0</v>
      </c>
      <c r="AA54" s="39">
        <f t="shared" si="131"/>
        <v>0</v>
      </c>
      <c r="AB54" s="39">
        <f t="shared" si="131"/>
        <v>0</v>
      </c>
      <c r="AC54" s="39">
        <f t="shared" si="131"/>
        <v>0</v>
      </c>
      <c r="AD54" s="45">
        <f t="shared" si="131"/>
        <v>0</v>
      </c>
      <c r="AE54" s="45">
        <f t="shared" si="131"/>
        <v>0</v>
      </c>
      <c r="AF54" s="66"/>
      <c r="AG54" s="149">
        <f t="shared" ref="AG54:BG54" si="132">IFERROR(E54/E$15,"-")</f>
        <v>0.6118606475607512</v>
      </c>
      <c r="AH54" s="150">
        <f t="shared" si="132"/>
        <v>0.71399788692596866</v>
      </c>
      <c r="AI54" s="150">
        <f t="shared" si="132"/>
        <v>0.5166259168704157</v>
      </c>
      <c r="AJ54" s="150">
        <f t="shared" si="132"/>
        <v>0.62488264246493497</v>
      </c>
      <c r="AK54" s="150">
        <f t="shared" si="132"/>
        <v>0.4768213231945187</v>
      </c>
      <c r="AL54" s="150">
        <f t="shared" si="132"/>
        <v>0.63661270236612699</v>
      </c>
      <c r="AM54" s="150">
        <f t="shared" si="132"/>
        <v>0.54044665012406945</v>
      </c>
      <c r="AN54" s="150">
        <f t="shared" si="132"/>
        <v>0.29301659423152904</v>
      </c>
      <c r="AO54" s="150">
        <f t="shared" si="132"/>
        <v>-0.42292682926829267</v>
      </c>
      <c r="AP54" s="151">
        <f t="shared" si="132"/>
        <v>0.27026937257116285</v>
      </c>
      <c r="AQ54" s="151" t="str">
        <f t="shared" si="132"/>
        <v>-</v>
      </c>
      <c r="AR54" s="151" t="str">
        <f t="shared" si="132"/>
        <v>-</v>
      </c>
      <c r="AS54" s="152" t="str">
        <f t="shared" si="132"/>
        <v>-</v>
      </c>
      <c r="AT54" s="153">
        <f t="shared" si="132"/>
        <v>0.4934187795307648</v>
      </c>
      <c r="AU54" s="150" t="str">
        <f t="shared" si="132"/>
        <v>-</v>
      </c>
      <c r="AV54" s="150" t="str">
        <f t="shared" si="132"/>
        <v>-</v>
      </c>
      <c r="AW54" s="150" t="str">
        <f t="shared" si="132"/>
        <v>-</v>
      </c>
      <c r="AX54" s="150" t="str">
        <f t="shared" si="132"/>
        <v>-</v>
      </c>
      <c r="AY54" s="150" t="str">
        <f t="shared" si="132"/>
        <v>-</v>
      </c>
      <c r="AZ54" s="150" t="str">
        <f t="shared" si="132"/>
        <v>-</v>
      </c>
      <c r="BA54" s="150" t="str">
        <f t="shared" si="132"/>
        <v>-</v>
      </c>
      <c r="BB54" s="150" t="str">
        <f t="shared" si="132"/>
        <v>-</v>
      </c>
      <c r="BC54" s="150" t="str">
        <f t="shared" si="132"/>
        <v>-</v>
      </c>
      <c r="BD54" s="150" t="str">
        <f t="shared" si="132"/>
        <v>-</v>
      </c>
      <c r="BE54" s="150" t="str">
        <f t="shared" si="132"/>
        <v>-</v>
      </c>
      <c r="BF54" s="153" t="str">
        <f t="shared" si="132"/>
        <v>-</v>
      </c>
      <c r="BG54" s="153" t="str">
        <f t="shared" si="132"/>
        <v>-</v>
      </c>
      <c r="BH54" s="66"/>
      <c r="BI54" s="39" t="e">
        <f t="shared" ref="BI54:BX54" si="133">SUM(BI49,BI51:BI52)</f>
        <v>#N/A</v>
      </c>
      <c r="BJ54" s="39" t="e">
        <f t="shared" si="133"/>
        <v>#N/A</v>
      </c>
      <c r="BK54" s="45" t="e">
        <f t="shared" si="133"/>
        <v>#N/A</v>
      </c>
      <c r="BL54" s="39" t="e">
        <f t="shared" si="133"/>
        <v>#N/A</v>
      </c>
      <c r="BM54" s="39" t="e">
        <f t="shared" si="133"/>
        <v>#N/A</v>
      </c>
      <c r="BN54" s="39" t="e">
        <f t="shared" si="133"/>
        <v>#N/A</v>
      </c>
      <c r="BO54" s="39" t="e">
        <f t="shared" si="133"/>
        <v>#N/A</v>
      </c>
      <c r="BP54" s="39" t="e">
        <f t="shared" si="133"/>
        <v>#N/A</v>
      </c>
      <c r="BQ54" s="39" t="e">
        <f t="shared" si="133"/>
        <v>#N/A</v>
      </c>
      <c r="BR54" s="39" t="e">
        <f t="shared" si="133"/>
        <v>#N/A</v>
      </c>
      <c r="BS54" s="39" t="e">
        <f t="shared" si="133"/>
        <v>#N/A</v>
      </c>
      <c r="BT54" s="39" t="e">
        <f t="shared" si="133"/>
        <v>#N/A</v>
      </c>
      <c r="BU54" s="39" t="e">
        <f t="shared" si="133"/>
        <v>#N/A</v>
      </c>
      <c r="BV54" s="39" t="e">
        <f t="shared" si="133"/>
        <v>#N/A</v>
      </c>
      <c r="BW54" s="45" t="e">
        <f t="shared" si="133"/>
        <v>#N/A</v>
      </c>
      <c r="BX54" s="41" t="e">
        <f t="shared" si="133"/>
        <v>#N/A</v>
      </c>
      <c r="BY54" s="66"/>
      <c r="BZ54" s="178">
        <f t="shared" ref="BZ54:CO54" si="134">IFERROR(BI54/BI$15,0)</f>
        <v>0</v>
      </c>
      <c r="CA54" s="178">
        <f t="shared" si="134"/>
        <v>0</v>
      </c>
      <c r="CB54" s="179">
        <f t="shared" si="134"/>
        <v>0</v>
      </c>
      <c r="CC54" s="178">
        <f t="shared" si="134"/>
        <v>0</v>
      </c>
      <c r="CD54" s="178">
        <f t="shared" si="134"/>
        <v>0</v>
      </c>
      <c r="CE54" s="178">
        <f t="shared" si="134"/>
        <v>0</v>
      </c>
      <c r="CF54" s="178">
        <f t="shared" si="134"/>
        <v>0</v>
      </c>
      <c r="CG54" s="178">
        <f t="shared" si="134"/>
        <v>0</v>
      </c>
      <c r="CH54" s="178">
        <f t="shared" si="134"/>
        <v>0</v>
      </c>
      <c r="CI54" s="178">
        <f t="shared" si="134"/>
        <v>0</v>
      </c>
      <c r="CJ54" s="178">
        <f t="shared" si="134"/>
        <v>0</v>
      </c>
      <c r="CK54" s="178">
        <f t="shared" si="134"/>
        <v>0</v>
      </c>
      <c r="CL54" s="178">
        <f t="shared" si="134"/>
        <v>0</v>
      </c>
      <c r="CM54" s="178">
        <f t="shared" si="134"/>
        <v>0</v>
      </c>
      <c r="CN54" s="179">
        <f t="shared" si="134"/>
        <v>0</v>
      </c>
      <c r="CO54" s="171">
        <f t="shared" si="134"/>
        <v>0</v>
      </c>
    </row>
    <row r="55" spans="2:93" x14ac:dyDescent="0.35">
      <c r="D55" s="68"/>
      <c r="E55" s="428"/>
      <c r="F55" s="240"/>
      <c r="G55" s="240"/>
      <c r="H55" s="240"/>
      <c r="I55" s="240"/>
      <c r="J55" s="240"/>
      <c r="K55" s="240"/>
      <c r="L55" s="240"/>
      <c r="M55" s="240"/>
      <c r="N55" s="421"/>
      <c r="O55" s="421"/>
      <c r="P55" s="421"/>
      <c r="Q55" s="422"/>
      <c r="R55" s="28"/>
      <c r="S55" s="109"/>
      <c r="T55" s="109"/>
      <c r="U55" s="109"/>
      <c r="V55" s="109"/>
      <c r="W55" s="109"/>
      <c r="X55" s="109"/>
      <c r="Y55" s="109"/>
      <c r="Z55" s="109"/>
      <c r="AA55" s="109"/>
      <c r="AB55" s="109"/>
      <c r="AC55" s="109"/>
      <c r="AD55" s="28"/>
      <c r="AE55" s="28"/>
      <c r="AF55" s="68"/>
      <c r="AG55" s="142"/>
      <c r="AH55" s="134"/>
      <c r="AI55" s="134"/>
      <c r="AJ55" s="134"/>
      <c r="AK55" s="134"/>
      <c r="AL55" s="134"/>
      <c r="AM55" s="134"/>
      <c r="AN55" s="134"/>
      <c r="AO55" s="134"/>
      <c r="AP55" s="138"/>
      <c r="AQ55" s="138"/>
      <c r="AR55" s="138"/>
      <c r="AS55" s="122"/>
      <c r="AT55" s="135"/>
      <c r="AU55" s="134"/>
      <c r="AV55" s="134"/>
      <c r="AW55" s="134"/>
      <c r="AX55" s="134"/>
      <c r="AY55" s="134"/>
      <c r="AZ55" s="134"/>
      <c r="BA55" s="134"/>
      <c r="BB55" s="134"/>
      <c r="BC55" s="334"/>
      <c r="BD55" s="334"/>
      <c r="BE55" s="334"/>
      <c r="BF55" s="135"/>
      <c r="BG55" s="135"/>
      <c r="BH55" s="68"/>
      <c r="BK55" s="28"/>
      <c r="BW55" s="28"/>
      <c r="BX55" s="54"/>
      <c r="BY55" s="68"/>
      <c r="BZ55" s="174"/>
      <c r="CA55" s="174"/>
      <c r="CB55" s="175"/>
      <c r="CC55" s="174"/>
      <c r="CD55" s="174"/>
      <c r="CE55" s="174"/>
      <c r="CF55" s="174"/>
      <c r="CG55" s="174"/>
      <c r="CH55" s="174"/>
      <c r="CI55" s="174"/>
      <c r="CJ55" s="174"/>
      <c r="CK55" s="174"/>
      <c r="CL55" s="174"/>
      <c r="CM55" s="174"/>
      <c r="CN55" s="175"/>
      <c r="CO55" s="176"/>
    </row>
    <row r="56" spans="2:93" x14ac:dyDescent="0.35">
      <c r="B56" s="26" t="s">
        <v>15</v>
      </c>
      <c r="C56" s="238" t="s">
        <v>64</v>
      </c>
      <c r="D56" s="65"/>
      <c r="E56" s="427">
        <v>-20</v>
      </c>
      <c r="F56" s="419">
        <v>0</v>
      </c>
      <c r="G56" s="419">
        <v>0</v>
      </c>
      <c r="H56" s="419">
        <v>0</v>
      </c>
      <c r="I56" s="419">
        <v>-30</v>
      </c>
      <c r="J56" s="419">
        <v>0</v>
      </c>
      <c r="K56" s="419">
        <v>0</v>
      </c>
      <c r="L56" s="419">
        <v>0</v>
      </c>
      <c r="M56" s="419">
        <v>0</v>
      </c>
      <c r="N56" s="419">
        <v>0</v>
      </c>
      <c r="O56" s="419">
        <v>0</v>
      </c>
      <c r="P56" s="419">
        <v>0</v>
      </c>
      <c r="Q56" s="420">
        <v>0</v>
      </c>
      <c r="R56" s="43">
        <f>SUM(F56:Q56)</f>
        <v>-30</v>
      </c>
      <c r="S56" s="30">
        <v>0</v>
      </c>
      <c r="T56" s="30">
        <v>0</v>
      </c>
      <c r="U56" s="30">
        <v>0</v>
      </c>
      <c r="V56" s="30">
        <v>0</v>
      </c>
      <c r="W56" s="30">
        <v>0</v>
      </c>
      <c r="X56" s="30">
        <v>0</v>
      </c>
      <c r="Y56" s="30">
        <v>0</v>
      </c>
      <c r="Z56" s="30">
        <v>0</v>
      </c>
      <c r="AA56" s="30">
        <v>0</v>
      </c>
      <c r="AB56" s="30">
        <v>0</v>
      </c>
      <c r="AC56" s="30">
        <v>0</v>
      </c>
      <c r="AD56" s="43">
        <v>0</v>
      </c>
      <c r="AE56" s="43">
        <f>SUM(S56:AD56)</f>
        <v>0</v>
      </c>
      <c r="AF56" s="65"/>
      <c r="AG56" s="141">
        <f t="shared" ref="AG56:BG56" si="135">IFERROR(E56/E$15,0)</f>
        <v>-4.8426619144011078E-5</v>
      </c>
      <c r="AH56" s="132">
        <f t="shared" si="135"/>
        <v>0</v>
      </c>
      <c r="AI56" s="132">
        <f t="shared" si="135"/>
        <v>0</v>
      </c>
      <c r="AJ56" s="132">
        <f t="shared" si="135"/>
        <v>0</v>
      </c>
      <c r="AK56" s="132">
        <f t="shared" si="135"/>
        <v>-5.9407116972613316E-4</v>
      </c>
      <c r="AL56" s="132">
        <f t="shared" si="135"/>
        <v>0</v>
      </c>
      <c r="AM56" s="132">
        <f t="shared" si="135"/>
        <v>0</v>
      </c>
      <c r="AN56" s="132">
        <f t="shared" si="135"/>
        <v>0</v>
      </c>
      <c r="AO56" s="132">
        <f t="shared" si="135"/>
        <v>0</v>
      </c>
      <c r="AP56" s="137">
        <f t="shared" si="135"/>
        <v>0</v>
      </c>
      <c r="AQ56" s="137">
        <f t="shared" si="135"/>
        <v>0</v>
      </c>
      <c r="AR56" s="137">
        <f t="shared" si="135"/>
        <v>0</v>
      </c>
      <c r="AS56" s="121">
        <f t="shared" si="135"/>
        <v>0</v>
      </c>
      <c r="AT56" s="133">
        <f t="shared" si="135"/>
        <v>-6.6021272053855758E-5</v>
      </c>
      <c r="AU56" s="132">
        <f t="shared" si="135"/>
        <v>0</v>
      </c>
      <c r="AV56" s="132">
        <f t="shared" si="135"/>
        <v>0</v>
      </c>
      <c r="AW56" s="132">
        <f t="shared" si="135"/>
        <v>0</v>
      </c>
      <c r="AX56" s="132">
        <f t="shared" si="135"/>
        <v>0</v>
      </c>
      <c r="AY56" s="132">
        <f t="shared" si="135"/>
        <v>0</v>
      </c>
      <c r="AZ56" s="132">
        <f t="shared" si="135"/>
        <v>0</v>
      </c>
      <c r="BA56" s="132">
        <f t="shared" si="135"/>
        <v>0</v>
      </c>
      <c r="BB56" s="132">
        <f t="shared" si="135"/>
        <v>0</v>
      </c>
      <c r="BC56" s="132">
        <f t="shared" si="135"/>
        <v>0</v>
      </c>
      <c r="BD56" s="132">
        <f t="shared" si="135"/>
        <v>0</v>
      </c>
      <c r="BE56" s="132">
        <f t="shared" si="135"/>
        <v>0</v>
      </c>
      <c r="BF56" s="133">
        <f t="shared" si="135"/>
        <v>0</v>
      </c>
      <c r="BG56" s="133">
        <f t="shared" si="135"/>
        <v>0</v>
      </c>
      <c r="BH56" s="65"/>
      <c r="BI56" s="30" t="e">
        <f t="shared" ref="BI56:BW56" si="136">AVERAGE($AL56:$AO56)*BI$15</f>
        <v>#N/A</v>
      </c>
      <c r="BJ56" s="30" t="e">
        <f t="shared" si="136"/>
        <v>#N/A</v>
      </c>
      <c r="BK56" s="43" t="e">
        <f t="shared" si="136"/>
        <v>#N/A</v>
      </c>
      <c r="BL56" s="30" t="e">
        <f t="shared" si="136"/>
        <v>#N/A</v>
      </c>
      <c r="BM56" s="30" t="e">
        <f t="shared" si="136"/>
        <v>#N/A</v>
      </c>
      <c r="BN56" s="30" t="e">
        <f t="shared" si="136"/>
        <v>#N/A</v>
      </c>
      <c r="BO56" s="30" t="e">
        <f t="shared" si="136"/>
        <v>#N/A</v>
      </c>
      <c r="BP56" s="30" t="e">
        <f t="shared" si="136"/>
        <v>#N/A</v>
      </c>
      <c r="BQ56" s="30" t="e">
        <f t="shared" si="136"/>
        <v>#N/A</v>
      </c>
      <c r="BR56" s="30" t="e">
        <f t="shared" si="136"/>
        <v>#N/A</v>
      </c>
      <c r="BS56" s="30" t="e">
        <f t="shared" si="136"/>
        <v>#N/A</v>
      </c>
      <c r="BT56" s="30" t="e">
        <f t="shared" si="136"/>
        <v>#N/A</v>
      </c>
      <c r="BU56" s="30" t="e">
        <f t="shared" si="136"/>
        <v>#N/A</v>
      </c>
      <c r="BV56" s="30" t="e">
        <f t="shared" si="136"/>
        <v>#N/A</v>
      </c>
      <c r="BW56" s="43" t="e">
        <f t="shared" si="136"/>
        <v>#N/A</v>
      </c>
      <c r="BX56" s="41" t="e">
        <f>SUM(BL56:BW56)</f>
        <v>#N/A</v>
      </c>
      <c r="BY56" s="65"/>
      <c r="BZ56" s="169">
        <f t="shared" ref="BZ56:CO56" si="137">IFERROR(BI56/BI$15,0)</f>
        <v>0</v>
      </c>
      <c r="CA56" s="169">
        <f t="shared" si="137"/>
        <v>0</v>
      </c>
      <c r="CB56" s="170">
        <f t="shared" si="137"/>
        <v>0</v>
      </c>
      <c r="CC56" s="169">
        <f t="shared" si="137"/>
        <v>0</v>
      </c>
      <c r="CD56" s="169">
        <f t="shared" si="137"/>
        <v>0</v>
      </c>
      <c r="CE56" s="169">
        <f t="shared" si="137"/>
        <v>0</v>
      </c>
      <c r="CF56" s="169">
        <f t="shared" si="137"/>
        <v>0</v>
      </c>
      <c r="CG56" s="169">
        <f t="shared" si="137"/>
        <v>0</v>
      </c>
      <c r="CH56" s="169">
        <f t="shared" si="137"/>
        <v>0</v>
      </c>
      <c r="CI56" s="169">
        <f t="shared" si="137"/>
        <v>0</v>
      </c>
      <c r="CJ56" s="169">
        <f t="shared" si="137"/>
        <v>0</v>
      </c>
      <c r="CK56" s="169">
        <f t="shared" si="137"/>
        <v>0</v>
      </c>
      <c r="CL56" s="169">
        <f t="shared" si="137"/>
        <v>0</v>
      </c>
      <c r="CM56" s="169">
        <f t="shared" si="137"/>
        <v>0</v>
      </c>
      <c r="CN56" s="170">
        <f t="shared" si="137"/>
        <v>0</v>
      </c>
      <c r="CO56" s="171">
        <f t="shared" si="137"/>
        <v>0</v>
      </c>
    </row>
    <row r="57" spans="2:93" x14ac:dyDescent="0.35">
      <c r="D57" s="68"/>
      <c r="E57" s="428"/>
      <c r="F57" s="240"/>
      <c r="G57" s="240"/>
      <c r="H57" s="240"/>
      <c r="I57" s="240"/>
      <c r="J57" s="240"/>
      <c r="K57" s="240"/>
      <c r="L57" s="240"/>
      <c r="M57" s="240"/>
      <c r="N57" s="421"/>
      <c r="O57" s="421"/>
      <c r="P57" s="421"/>
      <c r="Q57" s="422"/>
      <c r="R57" s="28"/>
      <c r="S57" s="109"/>
      <c r="T57" s="109"/>
      <c r="U57" s="109"/>
      <c r="V57" s="109"/>
      <c r="W57" s="109"/>
      <c r="X57" s="109"/>
      <c r="Y57" s="109"/>
      <c r="Z57" s="109"/>
      <c r="AA57" s="109"/>
      <c r="AB57" s="109"/>
      <c r="AC57" s="109"/>
      <c r="AD57" s="28"/>
      <c r="AE57" s="28"/>
      <c r="AF57" s="68"/>
      <c r="AG57" s="142"/>
      <c r="AH57" s="134"/>
      <c r="AI57" s="134"/>
      <c r="AJ57" s="134"/>
      <c r="AK57" s="134"/>
      <c r="AL57" s="134"/>
      <c r="AM57" s="134"/>
      <c r="AN57" s="134"/>
      <c r="AO57" s="134"/>
      <c r="AP57" s="138"/>
      <c r="AQ57" s="138"/>
      <c r="AR57" s="138"/>
      <c r="AS57" s="122"/>
      <c r="AT57" s="135"/>
      <c r="AU57" s="134"/>
      <c r="AV57" s="134"/>
      <c r="AW57" s="134"/>
      <c r="AX57" s="134"/>
      <c r="AY57" s="134"/>
      <c r="AZ57" s="134"/>
      <c r="BA57" s="134"/>
      <c r="BB57" s="134"/>
      <c r="BC57" s="334"/>
      <c r="BD57" s="334"/>
      <c r="BE57" s="334"/>
      <c r="BF57" s="135"/>
      <c r="BG57" s="135"/>
      <c r="BH57" s="68"/>
      <c r="BK57" s="28"/>
      <c r="BW57" s="28"/>
      <c r="BX57" s="54"/>
      <c r="BY57" s="68"/>
      <c r="BZ57" s="174"/>
      <c r="CA57" s="174"/>
      <c r="CB57" s="175"/>
      <c r="CC57" s="174"/>
      <c r="CD57" s="174"/>
      <c r="CE57" s="174"/>
      <c r="CF57" s="174"/>
      <c r="CG57" s="174"/>
      <c r="CH57" s="174"/>
      <c r="CI57" s="174"/>
      <c r="CJ57" s="174"/>
      <c r="CK57" s="174"/>
      <c r="CL57" s="174"/>
      <c r="CM57" s="174"/>
      <c r="CN57" s="175"/>
      <c r="CO57" s="176"/>
    </row>
    <row r="58" spans="2:93" ht="15" thickBot="1" x14ac:dyDescent="0.4">
      <c r="B58" s="74" t="s">
        <v>16</v>
      </c>
      <c r="C58" s="117"/>
      <c r="D58" s="67"/>
      <c r="E58" s="434">
        <f>E54+E56</f>
        <v>252676</v>
      </c>
      <c r="F58" s="435">
        <f t="shared" ref="F58:AE58" si="138">F54+F56</f>
        <v>29059</v>
      </c>
      <c r="G58" s="435">
        <f t="shared" si="138"/>
        <v>21130</v>
      </c>
      <c r="H58" s="435">
        <f t="shared" si="138"/>
        <v>43928</v>
      </c>
      <c r="I58" s="435">
        <f t="shared" si="138"/>
        <v>24049</v>
      </c>
      <c r="J58" s="435">
        <f t="shared" si="138"/>
        <v>51120</v>
      </c>
      <c r="K58" s="435">
        <f t="shared" si="138"/>
        <v>43560</v>
      </c>
      <c r="L58" s="435">
        <f t="shared" si="138"/>
        <v>11866</v>
      </c>
      <c r="M58" s="435">
        <f t="shared" si="138"/>
        <v>-8670</v>
      </c>
      <c r="N58" s="435">
        <f t="shared" si="138"/>
        <v>8137</v>
      </c>
      <c r="O58" s="435">
        <f t="shared" si="138"/>
        <v>0</v>
      </c>
      <c r="P58" s="435">
        <f t="shared" si="138"/>
        <v>0</v>
      </c>
      <c r="Q58" s="436">
        <f t="shared" si="138"/>
        <v>0</v>
      </c>
      <c r="R58" s="436">
        <f t="shared" si="138"/>
        <v>224179</v>
      </c>
      <c r="S58" s="435">
        <f t="shared" si="138"/>
        <v>0</v>
      </c>
      <c r="T58" s="435">
        <f t="shared" si="138"/>
        <v>0</v>
      </c>
      <c r="U58" s="435">
        <f t="shared" si="138"/>
        <v>0</v>
      </c>
      <c r="V58" s="435">
        <f t="shared" si="138"/>
        <v>0</v>
      </c>
      <c r="W58" s="435">
        <f t="shared" si="138"/>
        <v>0</v>
      </c>
      <c r="X58" s="435">
        <f t="shared" si="138"/>
        <v>0</v>
      </c>
      <c r="Y58" s="435">
        <f t="shared" si="138"/>
        <v>0</v>
      </c>
      <c r="Z58" s="435">
        <f t="shared" si="138"/>
        <v>0</v>
      </c>
      <c r="AA58" s="435">
        <f t="shared" si="138"/>
        <v>0</v>
      </c>
      <c r="AB58" s="435">
        <f t="shared" si="138"/>
        <v>0</v>
      </c>
      <c r="AC58" s="435">
        <f t="shared" si="138"/>
        <v>0</v>
      </c>
      <c r="AD58" s="436">
        <f t="shared" si="138"/>
        <v>0</v>
      </c>
      <c r="AE58" s="436">
        <f t="shared" si="138"/>
        <v>0</v>
      </c>
      <c r="AF58" s="67"/>
      <c r="AG58" s="154">
        <f t="shared" ref="AG58:BG58" si="139">IFERROR(E58/E$15,"-")</f>
        <v>0.61181222094160714</v>
      </c>
      <c r="AH58" s="155">
        <f t="shared" si="139"/>
        <v>0.71399788692596866</v>
      </c>
      <c r="AI58" s="155">
        <f t="shared" si="139"/>
        <v>0.5166259168704157</v>
      </c>
      <c r="AJ58" s="155">
        <f t="shared" si="139"/>
        <v>0.62488264246493497</v>
      </c>
      <c r="AK58" s="155">
        <f t="shared" si="139"/>
        <v>0.47622725202479255</v>
      </c>
      <c r="AL58" s="155">
        <f t="shared" si="139"/>
        <v>0.63661270236612699</v>
      </c>
      <c r="AM58" s="155">
        <f t="shared" si="139"/>
        <v>0.54044665012406945</v>
      </c>
      <c r="AN58" s="155">
        <f t="shared" si="139"/>
        <v>0.29301659423152904</v>
      </c>
      <c r="AO58" s="155">
        <f t="shared" si="139"/>
        <v>-0.42292682926829267</v>
      </c>
      <c r="AP58" s="156">
        <f t="shared" si="139"/>
        <v>0.27026937257116285</v>
      </c>
      <c r="AQ58" s="156" t="str">
        <f t="shared" si="139"/>
        <v>-</v>
      </c>
      <c r="AR58" s="156" t="str">
        <f t="shared" si="139"/>
        <v>-</v>
      </c>
      <c r="AS58" s="157" t="str">
        <f t="shared" si="139"/>
        <v>-</v>
      </c>
      <c r="AT58" s="158">
        <f t="shared" si="139"/>
        <v>0.49335275825871094</v>
      </c>
      <c r="AU58" s="155" t="str">
        <f t="shared" si="139"/>
        <v>-</v>
      </c>
      <c r="AV58" s="155" t="str">
        <f t="shared" si="139"/>
        <v>-</v>
      </c>
      <c r="AW58" s="155" t="str">
        <f t="shared" si="139"/>
        <v>-</v>
      </c>
      <c r="AX58" s="155" t="str">
        <f t="shared" si="139"/>
        <v>-</v>
      </c>
      <c r="AY58" s="155" t="str">
        <f t="shared" si="139"/>
        <v>-</v>
      </c>
      <c r="AZ58" s="155" t="str">
        <f t="shared" si="139"/>
        <v>-</v>
      </c>
      <c r="BA58" s="155" t="str">
        <f t="shared" si="139"/>
        <v>-</v>
      </c>
      <c r="BB58" s="155" t="str">
        <f t="shared" si="139"/>
        <v>-</v>
      </c>
      <c r="BC58" s="155" t="str">
        <f t="shared" si="139"/>
        <v>-</v>
      </c>
      <c r="BD58" s="155" t="str">
        <f t="shared" si="139"/>
        <v>-</v>
      </c>
      <c r="BE58" s="155" t="str">
        <f t="shared" si="139"/>
        <v>-</v>
      </c>
      <c r="BF58" s="158" t="str">
        <f t="shared" si="139"/>
        <v>-</v>
      </c>
      <c r="BG58" s="158" t="str">
        <f t="shared" si="139"/>
        <v>-</v>
      </c>
      <c r="BH58" s="67"/>
      <c r="BI58" s="50" t="e">
        <f>BI54+BI56</f>
        <v>#N/A</v>
      </c>
      <c r="BJ58" s="50" t="e">
        <f t="shared" ref="BJ58:BX58" si="140">BJ54+BJ56</f>
        <v>#N/A</v>
      </c>
      <c r="BK58" s="51" t="e">
        <f t="shared" si="140"/>
        <v>#N/A</v>
      </c>
      <c r="BL58" s="50" t="e">
        <f t="shared" si="140"/>
        <v>#N/A</v>
      </c>
      <c r="BM58" s="50" t="e">
        <f t="shared" si="140"/>
        <v>#N/A</v>
      </c>
      <c r="BN58" s="50" t="e">
        <f t="shared" si="140"/>
        <v>#N/A</v>
      </c>
      <c r="BO58" s="50" t="e">
        <f t="shared" si="140"/>
        <v>#N/A</v>
      </c>
      <c r="BP58" s="50" t="e">
        <f t="shared" si="140"/>
        <v>#N/A</v>
      </c>
      <c r="BQ58" s="50" t="e">
        <f t="shared" si="140"/>
        <v>#N/A</v>
      </c>
      <c r="BR58" s="50" t="e">
        <f t="shared" si="140"/>
        <v>#N/A</v>
      </c>
      <c r="BS58" s="50" t="e">
        <f t="shared" si="140"/>
        <v>#N/A</v>
      </c>
      <c r="BT58" s="50" t="e">
        <f t="shared" si="140"/>
        <v>#N/A</v>
      </c>
      <c r="BU58" s="50" t="e">
        <f t="shared" si="140"/>
        <v>#N/A</v>
      </c>
      <c r="BV58" s="50" t="e">
        <f t="shared" si="140"/>
        <v>#N/A</v>
      </c>
      <c r="BW58" s="51" t="e">
        <f t="shared" si="140"/>
        <v>#N/A</v>
      </c>
      <c r="BX58" s="56" t="e">
        <f t="shared" si="140"/>
        <v>#N/A</v>
      </c>
      <c r="BY58" s="67"/>
      <c r="BZ58" s="183">
        <f t="shared" ref="BZ58:CO58" si="141">IFERROR(BI58/BI$15,0)</f>
        <v>0</v>
      </c>
      <c r="CA58" s="183">
        <f t="shared" si="141"/>
        <v>0</v>
      </c>
      <c r="CB58" s="184">
        <f t="shared" si="141"/>
        <v>0</v>
      </c>
      <c r="CC58" s="183">
        <f t="shared" si="141"/>
        <v>0</v>
      </c>
      <c r="CD58" s="183">
        <f t="shared" si="141"/>
        <v>0</v>
      </c>
      <c r="CE58" s="183">
        <f t="shared" si="141"/>
        <v>0</v>
      </c>
      <c r="CF58" s="183">
        <f t="shared" si="141"/>
        <v>0</v>
      </c>
      <c r="CG58" s="183">
        <f t="shared" si="141"/>
        <v>0</v>
      </c>
      <c r="CH58" s="183">
        <f t="shared" si="141"/>
        <v>0</v>
      </c>
      <c r="CI58" s="183">
        <f t="shared" si="141"/>
        <v>0</v>
      </c>
      <c r="CJ58" s="183">
        <f t="shared" si="141"/>
        <v>0</v>
      </c>
      <c r="CK58" s="183">
        <f t="shared" si="141"/>
        <v>0</v>
      </c>
      <c r="CL58" s="183">
        <f t="shared" si="141"/>
        <v>0</v>
      </c>
      <c r="CM58" s="183">
        <f t="shared" si="141"/>
        <v>0</v>
      </c>
      <c r="CN58" s="184">
        <f t="shared" si="141"/>
        <v>0</v>
      </c>
      <c r="CO58" s="185">
        <f t="shared" si="141"/>
        <v>0</v>
      </c>
    </row>
    <row r="59" spans="2:93" ht="15" thickTop="1" x14ac:dyDescent="0.35"/>
  </sheetData>
  <hyperlinks>
    <hyperlink ref="C11" location="'Revenue - P&amp;L Input'!A1" display="Bottoms-up build with P&amp;L Team" xr:uid="{A1D96A4E-34CC-466F-A1C3-90EF730279B4}"/>
    <hyperlink ref="C18" location="'Direct Costs - P&amp;L Input'!A1" display="Bottoms-up build with P&amp;L Team" xr:uid="{1F2922F5-6ADF-44FE-8AFB-CC3A8626A67D}"/>
    <hyperlink ref="C25" location="'Direct Costs - P&amp;L Input'!A1" display="Bottoms-up build with P&amp;L Team" xr:uid="{BB59E4D8-68A1-43C4-A5E1-0B677596177E}"/>
    <hyperlink ref="C19" location="'Direct Costs - P&amp;L Input'!A1" display="Bottoms-up build with P&amp;L Team" xr:uid="{9BAB0D32-640C-42D3-8B5E-8A8A55126B15}"/>
  </hyperlink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2969FD-4EEA-4F6E-981D-AAA456991A51}">
  <dimension ref="B2:AK59"/>
  <sheetViews>
    <sheetView showGridLines="0" zoomScale="40" zoomScaleNormal="40" workbookViewId="0">
      <pane xSplit="2" ySplit="9" topLeftCell="C10" activePane="bottomRight" state="frozen"/>
      <selection activeCell="H40" sqref="H40"/>
      <selection pane="topRight" activeCell="H40" sqref="H40"/>
      <selection pane="bottomLeft" activeCell="H40" sqref="H40"/>
      <selection pane="bottomRight" activeCell="B1" sqref="B1"/>
    </sheetView>
  </sheetViews>
  <sheetFormatPr defaultColWidth="8.90625" defaultRowHeight="14.5" outlineLevelRow="1" outlineLevelCol="1" x14ac:dyDescent="0.35"/>
  <cols>
    <col min="1" max="1" width="1.81640625" style="108" customWidth="1"/>
    <col min="2" max="2" width="57.453125" style="108" bestFit="1" customWidth="1"/>
    <col min="3" max="3" width="1.81640625" style="23" customWidth="1"/>
    <col min="4" max="4" width="15.81640625" style="108" bestFit="1" customWidth="1" outlineLevel="1"/>
    <col min="5" max="11" width="13.81640625" style="108" customWidth="1" outlineLevel="1"/>
    <col min="12" max="12" width="11.90625" style="108" bestFit="1" customWidth="1" outlineLevel="1"/>
    <col min="13" max="13" width="9.81640625" style="108" customWidth="1" outlineLevel="1"/>
    <col min="14" max="18" width="13.81640625" style="108" customWidth="1" outlineLevel="1"/>
    <col min="19" max="19" width="14.08984375" style="107" bestFit="1" customWidth="1"/>
    <col min="20" max="20" width="1.81640625" style="23" hidden="1" customWidth="1" outlineLevel="1"/>
    <col min="21" max="35" width="13.81640625" style="5" hidden="1" customWidth="1" outlineLevel="1"/>
    <col min="36" max="36" width="20.81640625" style="118" customWidth="1" collapsed="1"/>
    <col min="37" max="37" width="1.81640625" style="108" customWidth="1"/>
    <col min="38" max="16384" width="8.90625" style="108"/>
  </cols>
  <sheetData>
    <row r="2" spans="2:37" outlineLevel="1" x14ac:dyDescent="0.35">
      <c r="B2" s="114" t="s">
        <v>102</v>
      </c>
    </row>
    <row r="3" spans="2:37" ht="43.5" outlineLevel="1" x14ac:dyDescent="0.35">
      <c r="B3" s="353" t="s">
        <v>149</v>
      </c>
    </row>
    <row r="4" spans="2:37" ht="5" customHeight="1" outlineLevel="1" x14ac:dyDescent="0.35">
      <c r="B4" s="303"/>
    </row>
    <row r="5" spans="2:37" outlineLevel="1" x14ac:dyDescent="0.35">
      <c r="B5" s="20" t="s">
        <v>6</v>
      </c>
    </row>
    <row r="6" spans="2:37" outlineLevel="1" x14ac:dyDescent="0.35">
      <c r="B6" s="18" t="s">
        <v>148</v>
      </c>
    </row>
    <row r="7" spans="2:37" outlineLevel="1" x14ac:dyDescent="0.35">
      <c r="B7" s="19" t="s">
        <v>18</v>
      </c>
    </row>
    <row r="8" spans="2:37" x14ac:dyDescent="0.35">
      <c r="C8" s="128" t="s">
        <v>44</v>
      </c>
      <c r="D8" s="227" t="s">
        <v>74</v>
      </c>
      <c r="E8" s="228"/>
      <c r="F8" s="228"/>
      <c r="G8" s="228"/>
      <c r="H8" s="229"/>
      <c r="I8" s="229"/>
      <c r="J8" s="229"/>
      <c r="K8" s="229"/>
      <c r="L8" s="229"/>
      <c r="M8" s="229"/>
      <c r="N8" s="229"/>
      <c r="O8" s="229"/>
      <c r="P8" s="229"/>
      <c r="Q8" s="229"/>
      <c r="R8" s="229"/>
      <c r="S8" s="220" t="s">
        <v>74</v>
      </c>
      <c r="T8" s="230" t="s">
        <v>44</v>
      </c>
      <c r="U8" s="163" t="s">
        <v>73</v>
      </c>
      <c r="V8" s="164"/>
      <c r="W8" s="164"/>
      <c r="X8" s="163"/>
      <c r="Y8" s="164"/>
      <c r="Z8" s="164"/>
      <c r="AA8" s="164"/>
      <c r="AB8" s="164"/>
      <c r="AC8" s="164"/>
      <c r="AD8" s="164"/>
      <c r="AE8" s="164"/>
      <c r="AF8" s="164"/>
      <c r="AG8" s="164"/>
      <c r="AH8" s="164"/>
      <c r="AI8" s="164"/>
      <c r="AJ8" s="188" t="s">
        <v>73</v>
      </c>
      <c r="AK8" s="186" t="s">
        <v>44</v>
      </c>
    </row>
    <row r="9" spans="2:37" x14ac:dyDescent="0.35">
      <c r="B9" s="52" t="s">
        <v>179</v>
      </c>
      <c r="C9" s="111"/>
      <c r="D9" s="25">
        <v>44835</v>
      </c>
      <c r="E9" s="25">
        <v>44866</v>
      </c>
      <c r="F9" s="27">
        <v>44896</v>
      </c>
      <c r="G9" s="25">
        <v>44927</v>
      </c>
      <c r="H9" s="25">
        <v>44958</v>
      </c>
      <c r="I9" s="25">
        <v>44986</v>
      </c>
      <c r="J9" s="25">
        <v>45017</v>
      </c>
      <c r="K9" s="25">
        <v>45047</v>
      </c>
      <c r="L9" s="25">
        <v>45078</v>
      </c>
      <c r="M9" s="25">
        <v>45108</v>
      </c>
      <c r="N9" s="25">
        <v>45139</v>
      </c>
      <c r="O9" s="25">
        <v>45170</v>
      </c>
      <c r="P9" s="25">
        <v>45200</v>
      </c>
      <c r="Q9" s="25">
        <v>45231</v>
      </c>
      <c r="R9" s="27">
        <v>45261</v>
      </c>
      <c r="S9" s="159" t="s">
        <v>71</v>
      </c>
      <c r="T9" s="111"/>
      <c r="U9" s="160">
        <v>44835</v>
      </c>
      <c r="V9" s="160">
        <v>44866</v>
      </c>
      <c r="W9" s="161">
        <v>44896</v>
      </c>
      <c r="X9" s="160">
        <v>44927</v>
      </c>
      <c r="Y9" s="160">
        <v>44958</v>
      </c>
      <c r="Z9" s="160">
        <v>44986</v>
      </c>
      <c r="AA9" s="160">
        <v>45017</v>
      </c>
      <c r="AB9" s="160">
        <v>45047</v>
      </c>
      <c r="AC9" s="160">
        <v>45078</v>
      </c>
      <c r="AD9" s="160">
        <v>45108</v>
      </c>
      <c r="AE9" s="160">
        <v>45139</v>
      </c>
      <c r="AF9" s="160">
        <v>45170</v>
      </c>
      <c r="AG9" s="160">
        <v>45200</v>
      </c>
      <c r="AH9" s="160">
        <v>45231</v>
      </c>
      <c r="AI9" s="161">
        <v>45261</v>
      </c>
      <c r="AJ9" s="187" t="s">
        <v>71</v>
      </c>
    </row>
    <row r="10" spans="2:37" x14ac:dyDescent="0.35">
      <c r="B10" s="107" t="s">
        <v>75</v>
      </c>
      <c r="C10" s="68"/>
      <c r="F10" s="28"/>
      <c r="R10" s="28"/>
      <c r="S10" s="37"/>
      <c r="T10" s="68"/>
      <c r="W10" s="162"/>
      <c r="AI10" s="162"/>
      <c r="AJ10" s="119"/>
    </row>
    <row r="11" spans="2:37" x14ac:dyDescent="0.35">
      <c r="B11" s="32" t="s">
        <v>131</v>
      </c>
      <c r="C11" s="70"/>
      <c r="D11" s="36">
        <f t="shared" ref="D11:R11" si="0">SUMIF($E$23:$E$122,D$9,$H$23:$H$122)</f>
        <v>0</v>
      </c>
      <c r="E11" s="36">
        <f t="shared" si="0"/>
        <v>0</v>
      </c>
      <c r="F11" s="49">
        <f t="shared" si="0"/>
        <v>0</v>
      </c>
      <c r="G11" s="36">
        <f t="shared" si="0"/>
        <v>0</v>
      </c>
      <c r="H11" s="36">
        <f t="shared" si="0"/>
        <v>0</v>
      </c>
      <c r="I11" s="36">
        <f t="shared" si="0"/>
        <v>0</v>
      </c>
      <c r="J11" s="36">
        <f t="shared" si="0"/>
        <v>0</v>
      </c>
      <c r="K11" s="36">
        <f t="shared" si="0"/>
        <v>0</v>
      </c>
      <c r="L11" s="36">
        <f t="shared" si="0"/>
        <v>0</v>
      </c>
      <c r="M11" s="36">
        <f t="shared" si="0"/>
        <v>0</v>
      </c>
      <c r="N11" s="36">
        <f t="shared" si="0"/>
        <v>0</v>
      </c>
      <c r="O11" s="36">
        <f t="shared" si="0"/>
        <v>0</v>
      </c>
      <c r="P11" s="36">
        <f t="shared" si="0"/>
        <v>0</v>
      </c>
      <c r="Q11" s="36">
        <f t="shared" si="0"/>
        <v>0</v>
      </c>
      <c r="R11" s="49">
        <f t="shared" si="0"/>
        <v>0</v>
      </c>
      <c r="S11" s="53">
        <f>SUM(G11:R11)</f>
        <v>0</v>
      </c>
      <c r="T11" s="70"/>
      <c r="U11" s="166">
        <f>IFERROR(D11/#REF!,0)</f>
        <v>0</v>
      </c>
      <c r="V11" s="166">
        <f>IFERROR(E11/#REF!,0)</f>
        <v>0</v>
      </c>
      <c r="W11" s="167">
        <f>IFERROR(F11/#REF!,0)</f>
        <v>0</v>
      </c>
      <c r="X11" s="166">
        <f>IFERROR(G11/#REF!,0)</f>
        <v>0</v>
      </c>
      <c r="Y11" s="166">
        <f>IFERROR(H11/#REF!,0)</f>
        <v>0</v>
      </c>
      <c r="Z11" s="166">
        <f>IFERROR(I11/#REF!,0)</f>
        <v>0</v>
      </c>
      <c r="AA11" s="166">
        <f>IFERROR(J11/#REF!,0)</f>
        <v>0</v>
      </c>
      <c r="AB11" s="166">
        <f>IFERROR(K11/#REF!,0)</f>
        <v>0</v>
      </c>
      <c r="AC11" s="166">
        <f>IFERROR(L11/#REF!,0)</f>
        <v>0</v>
      </c>
      <c r="AD11" s="166">
        <f>IFERROR(M11/#REF!,0)</f>
        <v>0</v>
      </c>
      <c r="AE11" s="166">
        <f>IFERROR(N11/#REF!,0)</f>
        <v>0</v>
      </c>
      <c r="AF11" s="166">
        <f>IFERROR(O11/#REF!,0)</f>
        <v>0</v>
      </c>
      <c r="AG11" s="166">
        <f>IFERROR(P11/#REF!,0)</f>
        <v>0</v>
      </c>
      <c r="AH11" s="166">
        <f>IFERROR(Q11/#REF!,0)</f>
        <v>0</v>
      </c>
      <c r="AI11" s="167">
        <f>IFERROR(R11/#REF!,0)</f>
        <v>0</v>
      </c>
      <c r="AJ11" s="168">
        <f>IFERROR(S11/#REF!,0)</f>
        <v>0</v>
      </c>
    </row>
    <row r="12" spans="2:37" x14ac:dyDescent="0.35">
      <c r="C12" s="68"/>
      <c r="F12" s="28"/>
      <c r="R12" s="28"/>
      <c r="S12" s="54"/>
      <c r="T12" s="68"/>
      <c r="U12" s="174"/>
      <c r="V12" s="174"/>
      <c r="W12" s="175"/>
      <c r="X12" s="174"/>
      <c r="Y12" s="174"/>
      <c r="Z12" s="174"/>
      <c r="AA12" s="174"/>
      <c r="AB12" s="174"/>
      <c r="AC12" s="174"/>
      <c r="AD12" s="174"/>
      <c r="AE12" s="174"/>
      <c r="AF12" s="174"/>
      <c r="AG12" s="174"/>
      <c r="AH12" s="174"/>
      <c r="AI12" s="175"/>
      <c r="AJ12" s="176"/>
    </row>
    <row r="13" spans="2:37" x14ac:dyDescent="0.35">
      <c r="B13" s="107" t="s">
        <v>158</v>
      </c>
      <c r="C13" s="68"/>
      <c r="F13" s="28"/>
      <c r="R13" s="28"/>
      <c r="S13" s="54"/>
      <c r="T13" s="68"/>
      <c r="U13" s="174"/>
      <c r="V13" s="174"/>
      <c r="W13" s="175"/>
      <c r="X13" s="174"/>
      <c r="Y13" s="174"/>
      <c r="Z13" s="174"/>
      <c r="AA13" s="174"/>
      <c r="AB13" s="174"/>
      <c r="AC13" s="174"/>
      <c r="AD13" s="174"/>
      <c r="AE13" s="174"/>
      <c r="AF13" s="174"/>
      <c r="AG13" s="174"/>
      <c r="AH13" s="174"/>
      <c r="AI13" s="175"/>
      <c r="AJ13" s="176"/>
    </row>
    <row r="14" spans="2:37" x14ac:dyDescent="0.35">
      <c r="B14" s="32" t="s">
        <v>0</v>
      </c>
      <c r="C14" s="71"/>
      <c r="D14" s="29">
        <f t="shared" ref="D14:R14" si="1">SUMIF($E$23:$E$122,D$9,$I$23:$I$122)</f>
        <v>0</v>
      </c>
      <c r="E14" s="29">
        <f t="shared" si="1"/>
        <v>0</v>
      </c>
      <c r="F14" s="31">
        <f t="shared" si="1"/>
        <v>0</v>
      </c>
      <c r="G14" s="29">
        <f t="shared" si="1"/>
        <v>0</v>
      </c>
      <c r="H14" s="29">
        <f t="shared" si="1"/>
        <v>0</v>
      </c>
      <c r="I14" s="29">
        <f t="shared" si="1"/>
        <v>0</v>
      </c>
      <c r="J14" s="29">
        <f t="shared" si="1"/>
        <v>0</v>
      </c>
      <c r="K14" s="29">
        <f t="shared" si="1"/>
        <v>0</v>
      </c>
      <c r="L14" s="29">
        <f t="shared" si="1"/>
        <v>0</v>
      </c>
      <c r="M14" s="29">
        <f t="shared" si="1"/>
        <v>0</v>
      </c>
      <c r="N14" s="29">
        <f t="shared" si="1"/>
        <v>0</v>
      </c>
      <c r="O14" s="29">
        <f t="shared" si="1"/>
        <v>0</v>
      </c>
      <c r="P14" s="29">
        <f t="shared" si="1"/>
        <v>0</v>
      </c>
      <c r="Q14" s="29">
        <f t="shared" si="1"/>
        <v>0</v>
      </c>
      <c r="R14" s="31">
        <f t="shared" si="1"/>
        <v>0</v>
      </c>
      <c r="S14" s="40">
        <f>SUM(G14:R14)</f>
        <v>0</v>
      </c>
      <c r="T14" s="71"/>
      <c r="U14" s="166">
        <f>IFERROR(D14/#REF!,0)</f>
        <v>0</v>
      </c>
      <c r="V14" s="166">
        <f>IFERROR(E14/#REF!,0)</f>
        <v>0</v>
      </c>
      <c r="W14" s="167">
        <f>IFERROR(F14/#REF!,0)</f>
        <v>0</v>
      </c>
      <c r="X14" s="166">
        <f>IFERROR(G14/#REF!,0)</f>
        <v>0</v>
      </c>
      <c r="Y14" s="166">
        <f>IFERROR(H14/#REF!,0)</f>
        <v>0</v>
      </c>
      <c r="Z14" s="166">
        <f>IFERROR(I14/#REF!,0)</f>
        <v>0</v>
      </c>
      <c r="AA14" s="166">
        <f>IFERROR(J14/#REF!,0)</f>
        <v>0</v>
      </c>
      <c r="AB14" s="166">
        <f>IFERROR(K14/#REF!,0)</f>
        <v>0</v>
      </c>
      <c r="AC14" s="166">
        <f>IFERROR(L14/#REF!,0)</f>
        <v>0</v>
      </c>
      <c r="AD14" s="166">
        <f>IFERROR(M14/#REF!,0)</f>
        <v>0</v>
      </c>
      <c r="AE14" s="166">
        <f>IFERROR(N14/#REF!,0)</f>
        <v>0</v>
      </c>
      <c r="AF14" s="166">
        <f>IFERROR(O14/#REF!,0)</f>
        <v>0</v>
      </c>
      <c r="AG14" s="166">
        <f>IFERROR(P14/#REF!,0)</f>
        <v>0</v>
      </c>
      <c r="AH14" s="166">
        <f>IFERROR(Q14/#REF!,0)</f>
        <v>0</v>
      </c>
      <c r="AI14" s="167">
        <f>IFERROR(R14/#REF!,0)</f>
        <v>0</v>
      </c>
      <c r="AJ14" s="168">
        <f>IFERROR(S14/#REF!,0)</f>
        <v>0</v>
      </c>
    </row>
    <row r="15" spans="2:37" x14ac:dyDescent="0.35">
      <c r="B15" s="126" t="s">
        <v>1</v>
      </c>
      <c r="C15" s="65"/>
      <c r="D15" s="30">
        <f>SUMIF($E$23:$E$122,D$9,$J$23:$J$122)</f>
        <v>0</v>
      </c>
      <c r="E15" s="30">
        <f t="shared" ref="E15:R15" si="2">SUMIF($E$23:$E$122,E$9,$J$23:$J$122)</f>
        <v>0</v>
      </c>
      <c r="F15" s="43">
        <f t="shared" si="2"/>
        <v>0</v>
      </c>
      <c r="G15" s="30">
        <f t="shared" si="2"/>
        <v>0</v>
      </c>
      <c r="H15" s="30">
        <f t="shared" si="2"/>
        <v>0</v>
      </c>
      <c r="I15" s="30">
        <f t="shared" si="2"/>
        <v>0</v>
      </c>
      <c r="J15" s="30">
        <f t="shared" si="2"/>
        <v>0</v>
      </c>
      <c r="K15" s="30">
        <f t="shared" si="2"/>
        <v>0</v>
      </c>
      <c r="L15" s="30">
        <f t="shared" si="2"/>
        <v>0</v>
      </c>
      <c r="M15" s="30">
        <f t="shared" si="2"/>
        <v>0</v>
      </c>
      <c r="N15" s="30">
        <f t="shared" si="2"/>
        <v>0</v>
      </c>
      <c r="O15" s="30">
        <f t="shared" si="2"/>
        <v>0</v>
      </c>
      <c r="P15" s="30">
        <f t="shared" si="2"/>
        <v>0</v>
      </c>
      <c r="Q15" s="30">
        <f t="shared" si="2"/>
        <v>0</v>
      </c>
      <c r="R15" s="43">
        <f t="shared" si="2"/>
        <v>0</v>
      </c>
      <c r="S15" s="41">
        <f>SUM(G15:R15)</f>
        <v>0</v>
      </c>
      <c r="T15" s="30"/>
      <c r="U15" s="169">
        <f>IFERROR(D15/#REF!,0)</f>
        <v>0</v>
      </c>
      <c r="V15" s="169">
        <f>IFERROR(E15/#REF!,0)</f>
        <v>0</v>
      </c>
      <c r="W15" s="170">
        <f>IFERROR(F15/#REF!,0)</f>
        <v>0</v>
      </c>
      <c r="X15" s="169">
        <f>IFERROR(G15/#REF!,0)</f>
        <v>0</v>
      </c>
      <c r="Y15" s="169">
        <f>IFERROR(H15/#REF!,0)</f>
        <v>0</v>
      </c>
      <c r="Z15" s="169">
        <f>IFERROR(I15/#REF!,0)</f>
        <v>0</v>
      </c>
      <c r="AA15" s="169">
        <f>IFERROR(J15/#REF!,0)</f>
        <v>0</v>
      </c>
      <c r="AB15" s="169">
        <f>IFERROR(K15/#REF!,0)</f>
        <v>0</v>
      </c>
      <c r="AC15" s="169">
        <f>IFERROR(L15/#REF!,0)</f>
        <v>0</v>
      </c>
      <c r="AD15" s="169">
        <f>IFERROR(M15/#REF!,0)</f>
        <v>0</v>
      </c>
      <c r="AE15" s="169">
        <f>IFERROR(N15/#REF!,0)</f>
        <v>0</v>
      </c>
      <c r="AF15" s="169">
        <f>IFERROR(O15/#REF!,0)</f>
        <v>0</v>
      </c>
      <c r="AG15" s="169">
        <f>IFERROR(P15/#REF!,0)</f>
        <v>0</v>
      </c>
      <c r="AH15" s="169">
        <f>IFERROR(Q15/#REF!,0)</f>
        <v>0</v>
      </c>
      <c r="AI15" s="170">
        <f>IFERROR(R15/#REF!,0)</f>
        <v>0</v>
      </c>
      <c r="AJ15" s="171">
        <f>IFERROR(S15/#REF!,0)</f>
        <v>0</v>
      </c>
    </row>
    <row r="16" spans="2:37" x14ac:dyDescent="0.35">
      <c r="B16" s="34" t="s">
        <v>150</v>
      </c>
      <c r="C16" s="72"/>
      <c r="D16" s="38">
        <f t="shared" ref="D16:S16" si="3">SUM(D14:D15)</f>
        <v>0</v>
      </c>
      <c r="E16" s="38">
        <f t="shared" si="3"/>
        <v>0</v>
      </c>
      <c r="F16" s="42">
        <f t="shared" si="3"/>
        <v>0</v>
      </c>
      <c r="G16" s="38">
        <f t="shared" si="3"/>
        <v>0</v>
      </c>
      <c r="H16" s="38">
        <f t="shared" si="3"/>
        <v>0</v>
      </c>
      <c r="I16" s="38">
        <f t="shared" si="3"/>
        <v>0</v>
      </c>
      <c r="J16" s="38">
        <f t="shared" si="3"/>
        <v>0</v>
      </c>
      <c r="K16" s="38">
        <f t="shared" si="3"/>
        <v>0</v>
      </c>
      <c r="L16" s="38">
        <f t="shared" si="3"/>
        <v>0</v>
      </c>
      <c r="M16" s="38">
        <f t="shared" si="3"/>
        <v>0</v>
      </c>
      <c r="N16" s="38">
        <f t="shared" si="3"/>
        <v>0</v>
      </c>
      <c r="O16" s="38">
        <f t="shared" si="3"/>
        <v>0</v>
      </c>
      <c r="P16" s="38">
        <f t="shared" si="3"/>
        <v>0</v>
      </c>
      <c r="Q16" s="38">
        <f t="shared" si="3"/>
        <v>0</v>
      </c>
      <c r="R16" s="42">
        <f t="shared" si="3"/>
        <v>0</v>
      </c>
      <c r="S16" s="40">
        <f t="shared" si="3"/>
        <v>0</v>
      </c>
      <c r="T16" s="72"/>
      <c r="U16" s="172">
        <f>IFERROR(D16/#REF!,0)</f>
        <v>0</v>
      </c>
      <c r="V16" s="172">
        <f>IFERROR(E16/#REF!,0)</f>
        <v>0</v>
      </c>
      <c r="W16" s="173">
        <f>IFERROR(F16/#REF!,0)</f>
        <v>0</v>
      </c>
      <c r="X16" s="172">
        <f>IFERROR(G16/#REF!,0)</f>
        <v>0</v>
      </c>
      <c r="Y16" s="172">
        <f>IFERROR(H16/#REF!,0)</f>
        <v>0</v>
      </c>
      <c r="Z16" s="172">
        <f>IFERROR(I16/#REF!,0)</f>
        <v>0</v>
      </c>
      <c r="AA16" s="172">
        <f>IFERROR(J16/#REF!,0)</f>
        <v>0</v>
      </c>
      <c r="AB16" s="172">
        <f>IFERROR(K16/#REF!,0)</f>
        <v>0</v>
      </c>
      <c r="AC16" s="172">
        <f>IFERROR(L16/#REF!,0)</f>
        <v>0</v>
      </c>
      <c r="AD16" s="172">
        <f>IFERROR(M16/#REF!,0)</f>
        <v>0</v>
      </c>
      <c r="AE16" s="172">
        <f>IFERROR(N16/#REF!,0)</f>
        <v>0</v>
      </c>
      <c r="AF16" s="172">
        <f>IFERROR(O16/#REF!,0)</f>
        <v>0</v>
      </c>
      <c r="AG16" s="172">
        <f>IFERROR(P16/#REF!,0)</f>
        <v>0</v>
      </c>
      <c r="AH16" s="172">
        <f>IFERROR(Q16/#REF!,0)</f>
        <v>0</v>
      </c>
      <c r="AI16" s="173">
        <f>IFERROR(R16/#REF!,0)</f>
        <v>0</v>
      </c>
      <c r="AJ16" s="168">
        <f>IFERROR(S16/#REF!,0)</f>
        <v>0</v>
      </c>
    </row>
    <row r="17" spans="2:36" ht="5" customHeight="1" x14ac:dyDescent="0.35">
      <c r="B17" s="107"/>
      <c r="C17" s="68"/>
      <c r="F17" s="28"/>
      <c r="R17" s="28"/>
      <c r="S17" s="54"/>
      <c r="T17" s="68"/>
      <c r="U17" s="174"/>
      <c r="V17" s="174"/>
      <c r="W17" s="175"/>
      <c r="X17" s="174"/>
      <c r="Y17" s="174"/>
      <c r="Z17" s="174"/>
      <c r="AA17" s="174"/>
      <c r="AB17" s="174"/>
      <c r="AC17" s="174"/>
      <c r="AD17" s="174"/>
      <c r="AE17" s="174"/>
      <c r="AF17" s="174"/>
      <c r="AG17" s="174"/>
      <c r="AH17" s="174"/>
      <c r="AI17" s="175"/>
      <c r="AJ17" s="176"/>
    </row>
    <row r="18" spans="2:36" ht="15" thickBot="1" x14ac:dyDescent="0.4">
      <c r="B18" s="74" t="s">
        <v>121</v>
      </c>
      <c r="C18" s="304"/>
      <c r="D18" s="305">
        <f t="shared" ref="D18:S18" si="4">D11-D16</f>
        <v>0</v>
      </c>
      <c r="E18" s="305">
        <f t="shared" si="4"/>
        <v>0</v>
      </c>
      <c r="F18" s="306">
        <f t="shared" si="4"/>
        <v>0</v>
      </c>
      <c r="G18" s="305">
        <f t="shared" si="4"/>
        <v>0</v>
      </c>
      <c r="H18" s="305">
        <f t="shared" si="4"/>
        <v>0</v>
      </c>
      <c r="I18" s="305">
        <f t="shared" si="4"/>
        <v>0</v>
      </c>
      <c r="J18" s="305">
        <f t="shared" si="4"/>
        <v>0</v>
      </c>
      <c r="K18" s="305">
        <f t="shared" si="4"/>
        <v>0</v>
      </c>
      <c r="L18" s="305">
        <f t="shared" si="4"/>
        <v>0</v>
      </c>
      <c r="M18" s="305">
        <f t="shared" si="4"/>
        <v>0</v>
      </c>
      <c r="N18" s="305">
        <f t="shared" si="4"/>
        <v>0</v>
      </c>
      <c r="O18" s="305">
        <f t="shared" si="4"/>
        <v>0</v>
      </c>
      <c r="P18" s="305">
        <f t="shared" si="4"/>
        <v>0</v>
      </c>
      <c r="Q18" s="305">
        <f t="shared" si="4"/>
        <v>0</v>
      </c>
      <c r="R18" s="306">
        <f t="shared" si="4"/>
        <v>0</v>
      </c>
      <c r="S18" s="307">
        <f t="shared" si="4"/>
        <v>0</v>
      </c>
      <c r="T18" s="304"/>
      <c r="U18" s="183">
        <f>IFERROR(D18/#REF!,0)</f>
        <v>0</v>
      </c>
      <c r="V18" s="183">
        <f>IFERROR(E18/#REF!,0)</f>
        <v>0</v>
      </c>
      <c r="W18" s="184">
        <f>IFERROR(F18/#REF!,0)</f>
        <v>0</v>
      </c>
      <c r="X18" s="183">
        <f>IFERROR(G18/#REF!,0)</f>
        <v>0</v>
      </c>
      <c r="Y18" s="183">
        <f>IFERROR(H18/#REF!,0)</f>
        <v>0</v>
      </c>
      <c r="Z18" s="183">
        <f>IFERROR(I18/#REF!,0)</f>
        <v>0</v>
      </c>
      <c r="AA18" s="183">
        <f>IFERROR(J18/#REF!,0)</f>
        <v>0</v>
      </c>
      <c r="AB18" s="183">
        <f>IFERROR(K18/#REF!,0)</f>
        <v>0</v>
      </c>
      <c r="AC18" s="183">
        <f>IFERROR(L18/#REF!,0)</f>
        <v>0</v>
      </c>
      <c r="AD18" s="183">
        <f>IFERROR(M18/#REF!,0)</f>
        <v>0</v>
      </c>
      <c r="AE18" s="183">
        <f>IFERROR(N18/#REF!,0)</f>
        <v>0</v>
      </c>
      <c r="AF18" s="183">
        <f>IFERROR(O18/#REF!,0)</f>
        <v>0</v>
      </c>
      <c r="AG18" s="183">
        <f>IFERROR(P18/#REF!,0)</f>
        <v>0</v>
      </c>
      <c r="AH18" s="183">
        <f>IFERROR(Q18/#REF!,0)</f>
        <v>0</v>
      </c>
      <c r="AI18" s="184">
        <f>IFERROR(R18/#REF!,0)</f>
        <v>0</v>
      </c>
      <c r="AJ18" s="185">
        <f>IFERROR(S18/#REF!,0)</f>
        <v>0</v>
      </c>
    </row>
    <row r="19" spans="2:36" ht="15" thickTop="1" x14ac:dyDescent="0.35"/>
    <row r="21" spans="2:36" x14ac:dyDescent="0.35">
      <c r="H21" s="313" t="s">
        <v>125</v>
      </c>
      <c r="I21" s="314" t="s">
        <v>40</v>
      </c>
      <c r="J21" s="315"/>
      <c r="K21" s="316" t="s">
        <v>126</v>
      </c>
      <c r="L21" s="317"/>
      <c r="R21" s="107"/>
      <c r="S21" s="23"/>
      <c r="T21" s="5"/>
      <c r="AI21" s="118"/>
      <c r="AJ21" s="108"/>
    </row>
    <row r="22" spans="2:36" ht="29" x14ac:dyDescent="0.35">
      <c r="B22" s="64" t="s">
        <v>118</v>
      </c>
      <c r="C22" s="64"/>
      <c r="D22" s="79" t="s">
        <v>119</v>
      </c>
      <c r="E22" s="308" t="s">
        <v>123</v>
      </c>
      <c r="F22" s="79" t="s">
        <v>3</v>
      </c>
      <c r="G22" s="309" t="s">
        <v>120</v>
      </c>
      <c r="H22" s="310" t="s">
        <v>75</v>
      </c>
      <c r="I22" s="79" t="s">
        <v>0</v>
      </c>
      <c r="J22" s="311" t="s">
        <v>1</v>
      </c>
      <c r="K22" s="312" t="s">
        <v>124</v>
      </c>
      <c r="L22" s="318" t="s">
        <v>122</v>
      </c>
      <c r="R22" s="107"/>
      <c r="S22" s="23"/>
      <c r="T22" s="5"/>
      <c r="AI22" s="118"/>
      <c r="AJ22" s="108"/>
    </row>
    <row r="23" spans="2:36" x14ac:dyDescent="0.35">
      <c r="B23" s="337"/>
      <c r="C23" s="337"/>
      <c r="D23" s="337"/>
      <c r="E23" s="338"/>
      <c r="F23" s="337"/>
      <c r="G23" s="339"/>
      <c r="H23" s="340"/>
      <c r="I23" s="341"/>
      <c r="J23" s="342"/>
      <c r="K23" s="350">
        <f t="shared" ref="K23:K59" si="5">H23-SUM(I23:J23)</f>
        <v>0</v>
      </c>
      <c r="L23" s="351" t="str">
        <f t="shared" ref="L23:L59" si="6">IFERROR(K23/H23,"")</f>
        <v/>
      </c>
      <c r="M23" s="240"/>
      <c r="R23" s="107"/>
      <c r="S23" s="23"/>
      <c r="T23" s="5"/>
      <c r="AI23" s="118"/>
      <c r="AJ23" s="108"/>
    </row>
    <row r="24" spans="2:36" x14ac:dyDescent="0.35">
      <c r="B24" s="337"/>
      <c r="C24" s="337"/>
      <c r="D24" s="337"/>
      <c r="E24" s="338"/>
      <c r="F24" s="337"/>
      <c r="G24" s="339"/>
      <c r="H24" s="340"/>
      <c r="I24" s="341"/>
      <c r="J24" s="342"/>
      <c r="K24" s="350">
        <f t="shared" si="5"/>
        <v>0</v>
      </c>
      <c r="L24" s="351" t="str">
        <f t="shared" si="6"/>
        <v/>
      </c>
      <c r="M24" s="240"/>
      <c r="R24" s="107"/>
      <c r="S24" s="23"/>
      <c r="T24" s="5"/>
      <c r="AI24" s="118"/>
      <c r="AJ24" s="108"/>
    </row>
    <row r="25" spans="2:36" x14ac:dyDescent="0.35">
      <c r="B25" s="15"/>
      <c r="C25" s="15"/>
      <c r="D25" s="15"/>
      <c r="E25" s="343"/>
      <c r="F25" s="15"/>
      <c r="G25" s="344"/>
      <c r="H25" s="345"/>
      <c r="I25" s="346"/>
      <c r="J25" s="347"/>
      <c r="K25" s="348">
        <f t="shared" si="5"/>
        <v>0</v>
      </c>
      <c r="L25" s="349" t="str">
        <f t="shared" si="6"/>
        <v/>
      </c>
      <c r="R25" s="107"/>
      <c r="S25" s="23"/>
      <c r="T25" s="5"/>
      <c r="AI25" s="118"/>
      <c r="AJ25" s="108"/>
    </row>
    <row r="26" spans="2:36" x14ac:dyDescent="0.35">
      <c r="B26" s="15"/>
      <c r="C26" s="15"/>
      <c r="D26" s="15"/>
      <c r="E26" s="343"/>
      <c r="F26" s="15"/>
      <c r="G26" s="344"/>
      <c r="H26" s="345"/>
      <c r="I26" s="346"/>
      <c r="J26" s="347"/>
      <c r="K26" s="348">
        <f t="shared" si="5"/>
        <v>0</v>
      </c>
      <c r="L26" s="349" t="str">
        <f t="shared" si="6"/>
        <v/>
      </c>
      <c r="R26" s="107"/>
      <c r="S26" s="23"/>
      <c r="T26" s="5"/>
      <c r="AI26" s="118"/>
      <c r="AJ26" s="108"/>
    </row>
    <row r="27" spans="2:36" x14ac:dyDescent="0.35">
      <c r="B27" s="15"/>
      <c r="C27" s="15"/>
      <c r="D27" s="15"/>
      <c r="E27" s="343"/>
      <c r="F27" s="15"/>
      <c r="G27" s="344"/>
      <c r="H27" s="345"/>
      <c r="I27" s="346"/>
      <c r="J27" s="347"/>
      <c r="K27" s="348">
        <f t="shared" si="5"/>
        <v>0</v>
      </c>
      <c r="L27" s="349" t="str">
        <f t="shared" si="6"/>
        <v/>
      </c>
      <c r="R27" s="107"/>
      <c r="S27" s="23"/>
      <c r="T27" s="5"/>
      <c r="AI27" s="118"/>
      <c r="AJ27" s="108"/>
    </row>
    <row r="28" spans="2:36" x14ac:dyDescent="0.35">
      <c r="B28" s="15"/>
      <c r="C28" s="15"/>
      <c r="D28" s="15"/>
      <c r="E28" s="343"/>
      <c r="F28" s="15"/>
      <c r="G28" s="344"/>
      <c r="H28" s="345"/>
      <c r="I28" s="346"/>
      <c r="J28" s="347"/>
      <c r="K28" s="348">
        <f t="shared" si="5"/>
        <v>0</v>
      </c>
      <c r="L28" s="349" t="str">
        <f t="shared" si="6"/>
        <v/>
      </c>
      <c r="R28" s="107"/>
      <c r="S28" s="23"/>
      <c r="T28" s="5"/>
      <c r="AI28" s="118"/>
      <c r="AJ28" s="108"/>
    </row>
    <row r="29" spans="2:36" x14ac:dyDescent="0.35">
      <c r="B29" s="15"/>
      <c r="C29" s="15"/>
      <c r="D29" s="15"/>
      <c r="E29" s="343"/>
      <c r="F29" s="15"/>
      <c r="G29" s="344"/>
      <c r="H29" s="345"/>
      <c r="I29" s="346"/>
      <c r="J29" s="347"/>
      <c r="K29" s="348">
        <f t="shared" si="5"/>
        <v>0</v>
      </c>
      <c r="L29" s="349" t="str">
        <f t="shared" si="6"/>
        <v/>
      </c>
      <c r="R29" s="107"/>
      <c r="S29" s="23"/>
      <c r="T29" s="5"/>
      <c r="AI29" s="118"/>
      <c r="AJ29" s="108"/>
    </row>
    <row r="30" spans="2:36" x14ac:dyDescent="0.35">
      <c r="B30" s="15"/>
      <c r="C30" s="15"/>
      <c r="D30" s="15"/>
      <c r="E30" s="343"/>
      <c r="F30" s="15"/>
      <c r="G30" s="344"/>
      <c r="H30" s="345"/>
      <c r="I30" s="346"/>
      <c r="J30" s="347"/>
      <c r="K30" s="348">
        <f t="shared" si="5"/>
        <v>0</v>
      </c>
      <c r="L30" s="349" t="str">
        <f t="shared" si="6"/>
        <v/>
      </c>
      <c r="R30" s="107"/>
      <c r="S30" s="23"/>
      <c r="T30" s="5"/>
      <c r="AI30" s="118"/>
      <c r="AJ30" s="108"/>
    </row>
    <row r="31" spans="2:36" x14ac:dyDescent="0.35">
      <c r="B31" s="15"/>
      <c r="C31" s="15"/>
      <c r="D31" s="15"/>
      <c r="E31" s="343"/>
      <c r="F31" s="15"/>
      <c r="G31" s="344"/>
      <c r="H31" s="345"/>
      <c r="I31" s="346"/>
      <c r="J31" s="347"/>
      <c r="K31" s="348">
        <f t="shared" si="5"/>
        <v>0</v>
      </c>
      <c r="L31" s="349" t="str">
        <f t="shared" si="6"/>
        <v/>
      </c>
      <c r="R31" s="107"/>
      <c r="S31" s="23"/>
      <c r="T31" s="5"/>
      <c r="AI31" s="118"/>
      <c r="AJ31" s="108"/>
    </row>
    <row r="32" spans="2:36" x14ac:dyDescent="0.35">
      <c r="B32" s="15"/>
      <c r="C32" s="15"/>
      <c r="D32" s="15"/>
      <c r="E32" s="343"/>
      <c r="F32" s="15"/>
      <c r="G32" s="344"/>
      <c r="H32" s="345"/>
      <c r="I32" s="346"/>
      <c r="J32" s="347"/>
      <c r="K32" s="348">
        <f t="shared" si="5"/>
        <v>0</v>
      </c>
      <c r="L32" s="349" t="str">
        <f t="shared" si="6"/>
        <v/>
      </c>
      <c r="R32" s="107"/>
      <c r="S32" s="23"/>
      <c r="T32" s="5"/>
      <c r="AI32" s="118"/>
      <c r="AJ32" s="108"/>
    </row>
    <row r="33" spans="2:36" x14ac:dyDescent="0.35">
      <c r="B33" s="15"/>
      <c r="C33" s="15"/>
      <c r="D33" s="15"/>
      <c r="E33" s="343"/>
      <c r="F33" s="15"/>
      <c r="G33" s="344"/>
      <c r="H33" s="345"/>
      <c r="I33" s="346"/>
      <c r="J33" s="347"/>
      <c r="K33" s="348">
        <f t="shared" si="5"/>
        <v>0</v>
      </c>
      <c r="L33" s="349" t="str">
        <f t="shared" si="6"/>
        <v/>
      </c>
      <c r="R33" s="107"/>
      <c r="S33" s="23"/>
      <c r="T33" s="5"/>
      <c r="AI33" s="118"/>
      <c r="AJ33" s="108"/>
    </row>
    <row r="34" spans="2:36" x14ac:dyDescent="0.35">
      <c r="B34" s="15"/>
      <c r="C34" s="15"/>
      <c r="D34" s="15"/>
      <c r="E34" s="343"/>
      <c r="F34" s="15"/>
      <c r="G34" s="344"/>
      <c r="H34" s="345"/>
      <c r="I34" s="346"/>
      <c r="J34" s="347"/>
      <c r="K34" s="348">
        <f t="shared" si="5"/>
        <v>0</v>
      </c>
      <c r="L34" s="349" t="str">
        <f t="shared" si="6"/>
        <v/>
      </c>
      <c r="R34" s="107"/>
      <c r="S34" s="23"/>
      <c r="T34" s="5"/>
      <c r="AI34" s="118"/>
      <c r="AJ34" s="108"/>
    </row>
    <row r="35" spans="2:36" x14ac:dyDescent="0.35">
      <c r="B35" s="15"/>
      <c r="C35" s="15"/>
      <c r="D35" s="15"/>
      <c r="E35" s="343"/>
      <c r="F35" s="15"/>
      <c r="G35" s="344"/>
      <c r="H35" s="345"/>
      <c r="I35" s="346"/>
      <c r="J35" s="347"/>
      <c r="K35" s="348">
        <f t="shared" si="5"/>
        <v>0</v>
      </c>
      <c r="L35" s="349" t="str">
        <f t="shared" si="6"/>
        <v/>
      </c>
      <c r="R35" s="107"/>
      <c r="S35" s="23"/>
      <c r="T35" s="5"/>
      <c r="AI35" s="118"/>
      <c r="AJ35" s="108"/>
    </row>
    <row r="36" spans="2:36" x14ac:dyDescent="0.35">
      <c r="B36" s="15"/>
      <c r="C36" s="15"/>
      <c r="D36" s="15"/>
      <c r="E36" s="343"/>
      <c r="F36" s="15"/>
      <c r="G36" s="344"/>
      <c r="H36" s="345"/>
      <c r="I36" s="346"/>
      <c r="J36" s="347"/>
      <c r="K36" s="348">
        <f t="shared" si="5"/>
        <v>0</v>
      </c>
      <c r="L36" s="349" t="str">
        <f t="shared" si="6"/>
        <v/>
      </c>
      <c r="R36" s="107"/>
      <c r="S36" s="23"/>
      <c r="T36" s="5"/>
      <c r="AI36" s="118"/>
      <c r="AJ36" s="108"/>
    </row>
    <row r="37" spans="2:36" x14ac:dyDescent="0.35">
      <c r="B37" s="15"/>
      <c r="C37" s="15"/>
      <c r="D37" s="15"/>
      <c r="E37" s="343"/>
      <c r="F37" s="15"/>
      <c r="G37" s="344"/>
      <c r="H37" s="345"/>
      <c r="I37" s="346"/>
      <c r="J37" s="347"/>
      <c r="K37" s="348">
        <f t="shared" si="5"/>
        <v>0</v>
      </c>
      <c r="L37" s="349" t="str">
        <f t="shared" si="6"/>
        <v/>
      </c>
      <c r="R37" s="107"/>
      <c r="S37" s="23"/>
      <c r="T37" s="5"/>
      <c r="AI37" s="118"/>
      <c r="AJ37" s="108"/>
    </row>
    <row r="38" spans="2:36" x14ac:dyDescent="0.35">
      <c r="B38" s="15"/>
      <c r="C38" s="15"/>
      <c r="D38" s="15"/>
      <c r="E38" s="343"/>
      <c r="F38" s="15"/>
      <c r="G38" s="344"/>
      <c r="H38" s="345"/>
      <c r="I38" s="346"/>
      <c r="J38" s="347"/>
      <c r="K38" s="348">
        <f t="shared" si="5"/>
        <v>0</v>
      </c>
      <c r="L38" s="349" t="str">
        <f t="shared" si="6"/>
        <v/>
      </c>
      <c r="R38" s="107"/>
      <c r="S38" s="23"/>
      <c r="T38" s="5"/>
      <c r="AI38" s="118"/>
      <c r="AJ38" s="108"/>
    </row>
    <row r="39" spans="2:36" x14ac:dyDescent="0.35">
      <c r="B39" s="15"/>
      <c r="C39" s="15"/>
      <c r="D39" s="15"/>
      <c r="E39" s="343"/>
      <c r="F39" s="15"/>
      <c r="G39" s="344"/>
      <c r="H39" s="345"/>
      <c r="I39" s="346"/>
      <c r="J39" s="347"/>
      <c r="K39" s="348">
        <f t="shared" si="5"/>
        <v>0</v>
      </c>
      <c r="L39" s="349" t="str">
        <f t="shared" si="6"/>
        <v/>
      </c>
      <c r="R39" s="107"/>
      <c r="S39" s="23"/>
      <c r="T39" s="5"/>
      <c r="AI39" s="118"/>
      <c r="AJ39" s="108"/>
    </row>
    <row r="40" spans="2:36" x14ac:dyDescent="0.35">
      <c r="B40" s="15"/>
      <c r="C40" s="15"/>
      <c r="D40" s="15"/>
      <c r="E40" s="343"/>
      <c r="F40" s="15"/>
      <c r="G40" s="344"/>
      <c r="H40" s="345"/>
      <c r="I40" s="346"/>
      <c r="J40" s="347"/>
      <c r="K40" s="348">
        <f t="shared" si="5"/>
        <v>0</v>
      </c>
      <c r="L40" s="349" t="str">
        <f t="shared" si="6"/>
        <v/>
      </c>
      <c r="R40" s="107"/>
      <c r="S40" s="23"/>
      <c r="T40" s="5"/>
      <c r="AI40" s="118"/>
      <c r="AJ40" s="108"/>
    </row>
    <row r="41" spans="2:36" x14ac:dyDescent="0.35">
      <c r="B41" s="15"/>
      <c r="C41" s="15"/>
      <c r="D41" s="15"/>
      <c r="E41" s="343"/>
      <c r="F41" s="15"/>
      <c r="G41" s="344"/>
      <c r="H41" s="345"/>
      <c r="I41" s="346"/>
      <c r="J41" s="347"/>
      <c r="K41" s="348">
        <f t="shared" si="5"/>
        <v>0</v>
      </c>
      <c r="L41" s="349" t="str">
        <f t="shared" si="6"/>
        <v/>
      </c>
      <c r="R41" s="107"/>
      <c r="S41" s="23"/>
      <c r="T41" s="5"/>
      <c r="AI41" s="118"/>
      <c r="AJ41" s="108"/>
    </row>
    <row r="42" spans="2:36" x14ac:dyDescent="0.35">
      <c r="B42" s="15"/>
      <c r="C42" s="15"/>
      <c r="D42" s="15"/>
      <c r="E42" s="343"/>
      <c r="F42" s="15"/>
      <c r="G42" s="344"/>
      <c r="H42" s="345"/>
      <c r="I42" s="346"/>
      <c r="J42" s="347"/>
      <c r="K42" s="348">
        <f t="shared" si="5"/>
        <v>0</v>
      </c>
      <c r="L42" s="349" t="str">
        <f t="shared" si="6"/>
        <v/>
      </c>
      <c r="R42" s="107"/>
      <c r="S42" s="23"/>
      <c r="T42" s="5"/>
      <c r="AI42" s="118"/>
      <c r="AJ42" s="108"/>
    </row>
    <row r="43" spans="2:36" x14ac:dyDescent="0.35">
      <c r="B43" s="15"/>
      <c r="C43" s="15"/>
      <c r="D43" s="15"/>
      <c r="E43" s="343"/>
      <c r="F43" s="15"/>
      <c r="G43" s="344"/>
      <c r="H43" s="345"/>
      <c r="I43" s="346"/>
      <c r="J43" s="347"/>
      <c r="K43" s="348">
        <f t="shared" si="5"/>
        <v>0</v>
      </c>
      <c r="L43" s="349" t="str">
        <f t="shared" si="6"/>
        <v/>
      </c>
      <c r="R43" s="107"/>
      <c r="S43" s="23"/>
      <c r="T43" s="5"/>
      <c r="AI43" s="118"/>
      <c r="AJ43" s="108"/>
    </row>
    <row r="44" spans="2:36" x14ac:dyDescent="0.35">
      <c r="B44" s="15"/>
      <c r="C44" s="15"/>
      <c r="D44" s="15"/>
      <c r="E44" s="343"/>
      <c r="F44" s="15"/>
      <c r="G44" s="344"/>
      <c r="H44" s="345"/>
      <c r="I44" s="346"/>
      <c r="J44" s="347"/>
      <c r="K44" s="348">
        <f t="shared" si="5"/>
        <v>0</v>
      </c>
      <c r="L44" s="349" t="str">
        <f t="shared" si="6"/>
        <v/>
      </c>
      <c r="R44" s="107"/>
      <c r="S44" s="23"/>
      <c r="T44" s="5"/>
      <c r="AI44" s="118"/>
      <c r="AJ44" s="108"/>
    </row>
    <row r="45" spans="2:36" x14ac:dyDescent="0.35">
      <c r="B45" s="15"/>
      <c r="C45" s="15"/>
      <c r="D45" s="15"/>
      <c r="E45" s="343"/>
      <c r="F45" s="15"/>
      <c r="G45" s="344"/>
      <c r="H45" s="345"/>
      <c r="I45" s="346"/>
      <c r="J45" s="347"/>
      <c r="K45" s="348">
        <f t="shared" si="5"/>
        <v>0</v>
      </c>
      <c r="L45" s="349" t="str">
        <f t="shared" si="6"/>
        <v/>
      </c>
      <c r="R45" s="107"/>
      <c r="S45" s="23"/>
      <c r="T45" s="5"/>
      <c r="AI45" s="118"/>
      <c r="AJ45" s="108"/>
    </row>
    <row r="46" spans="2:36" x14ac:dyDescent="0.35">
      <c r="B46" s="15"/>
      <c r="C46" s="15"/>
      <c r="D46" s="15"/>
      <c r="E46" s="343"/>
      <c r="F46" s="15"/>
      <c r="G46" s="344"/>
      <c r="H46" s="345"/>
      <c r="I46" s="346"/>
      <c r="J46" s="347"/>
      <c r="K46" s="348">
        <f t="shared" si="5"/>
        <v>0</v>
      </c>
      <c r="L46" s="349" t="str">
        <f t="shared" si="6"/>
        <v/>
      </c>
      <c r="R46" s="107"/>
      <c r="S46" s="23"/>
      <c r="T46" s="5"/>
      <c r="AI46" s="118"/>
      <c r="AJ46" s="108"/>
    </row>
    <row r="47" spans="2:36" x14ac:dyDescent="0.35">
      <c r="B47" s="15"/>
      <c r="C47" s="15"/>
      <c r="D47" s="15"/>
      <c r="E47" s="343"/>
      <c r="F47" s="15"/>
      <c r="G47" s="344"/>
      <c r="H47" s="345"/>
      <c r="I47" s="346"/>
      <c r="J47" s="347"/>
      <c r="K47" s="348">
        <f t="shared" si="5"/>
        <v>0</v>
      </c>
      <c r="L47" s="349" t="str">
        <f t="shared" si="6"/>
        <v/>
      </c>
      <c r="R47" s="107"/>
      <c r="S47" s="23"/>
      <c r="T47" s="5"/>
      <c r="AI47" s="118"/>
      <c r="AJ47" s="108"/>
    </row>
    <row r="48" spans="2:36" x14ac:dyDescent="0.35">
      <c r="B48" s="15"/>
      <c r="C48" s="15"/>
      <c r="D48" s="15"/>
      <c r="E48" s="343"/>
      <c r="F48" s="15"/>
      <c r="G48" s="344"/>
      <c r="H48" s="345"/>
      <c r="I48" s="346"/>
      <c r="J48" s="347"/>
      <c r="K48" s="348">
        <f t="shared" si="5"/>
        <v>0</v>
      </c>
      <c r="L48" s="349" t="str">
        <f t="shared" si="6"/>
        <v/>
      </c>
      <c r="R48" s="107"/>
      <c r="S48" s="23"/>
      <c r="T48" s="5"/>
      <c r="AI48" s="118"/>
      <c r="AJ48" s="108"/>
    </row>
    <row r="49" spans="2:36" x14ac:dyDescent="0.35">
      <c r="B49" s="15"/>
      <c r="C49" s="15"/>
      <c r="D49" s="15"/>
      <c r="E49" s="343"/>
      <c r="F49" s="15"/>
      <c r="G49" s="344"/>
      <c r="H49" s="345"/>
      <c r="I49" s="346"/>
      <c r="J49" s="347"/>
      <c r="K49" s="348">
        <f t="shared" si="5"/>
        <v>0</v>
      </c>
      <c r="L49" s="349" t="str">
        <f t="shared" si="6"/>
        <v/>
      </c>
      <c r="R49" s="107"/>
      <c r="S49" s="23"/>
      <c r="T49" s="5"/>
      <c r="AI49" s="118"/>
      <c r="AJ49" s="108"/>
    </row>
    <row r="50" spans="2:36" x14ac:dyDescent="0.35">
      <c r="B50" s="15"/>
      <c r="C50" s="15"/>
      <c r="D50" s="15"/>
      <c r="E50" s="343"/>
      <c r="F50" s="15"/>
      <c r="G50" s="344"/>
      <c r="H50" s="345"/>
      <c r="I50" s="346"/>
      <c r="J50" s="347"/>
      <c r="K50" s="348">
        <f t="shared" si="5"/>
        <v>0</v>
      </c>
      <c r="L50" s="349" t="str">
        <f t="shared" si="6"/>
        <v/>
      </c>
      <c r="R50" s="107"/>
      <c r="S50" s="23"/>
      <c r="T50" s="5"/>
      <c r="AI50" s="118"/>
      <c r="AJ50" s="108"/>
    </row>
    <row r="51" spans="2:36" x14ac:dyDescent="0.35">
      <c r="B51" s="15"/>
      <c r="C51" s="15"/>
      <c r="D51" s="15"/>
      <c r="E51" s="343"/>
      <c r="F51" s="15"/>
      <c r="G51" s="344"/>
      <c r="H51" s="345"/>
      <c r="I51" s="346"/>
      <c r="J51" s="347"/>
      <c r="K51" s="348">
        <f t="shared" si="5"/>
        <v>0</v>
      </c>
      <c r="L51" s="349" t="str">
        <f t="shared" si="6"/>
        <v/>
      </c>
      <c r="R51" s="107"/>
      <c r="S51" s="23"/>
      <c r="T51" s="5"/>
      <c r="AI51" s="118"/>
      <c r="AJ51" s="108"/>
    </row>
    <row r="52" spans="2:36" x14ac:dyDescent="0.35">
      <c r="B52" s="15"/>
      <c r="C52" s="15"/>
      <c r="D52" s="15"/>
      <c r="E52" s="343"/>
      <c r="F52" s="15"/>
      <c r="G52" s="344"/>
      <c r="H52" s="345"/>
      <c r="I52" s="346"/>
      <c r="J52" s="347"/>
      <c r="K52" s="348">
        <f t="shared" si="5"/>
        <v>0</v>
      </c>
      <c r="L52" s="349" t="str">
        <f t="shared" si="6"/>
        <v/>
      </c>
      <c r="R52" s="107"/>
      <c r="S52" s="23"/>
      <c r="T52" s="5"/>
      <c r="AI52" s="118"/>
      <c r="AJ52" s="108"/>
    </row>
    <row r="53" spans="2:36" x14ac:dyDescent="0.35">
      <c r="B53" s="15"/>
      <c r="C53" s="15"/>
      <c r="D53" s="15"/>
      <c r="E53" s="343"/>
      <c r="F53" s="15"/>
      <c r="G53" s="344"/>
      <c r="H53" s="345"/>
      <c r="I53" s="346"/>
      <c r="J53" s="347"/>
      <c r="K53" s="348">
        <f t="shared" si="5"/>
        <v>0</v>
      </c>
      <c r="L53" s="349" t="str">
        <f t="shared" si="6"/>
        <v/>
      </c>
      <c r="R53" s="107"/>
      <c r="S53" s="23"/>
      <c r="T53" s="5"/>
      <c r="AI53" s="118"/>
      <c r="AJ53" s="108"/>
    </row>
    <row r="54" spans="2:36" x14ac:dyDescent="0.35">
      <c r="B54" s="15"/>
      <c r="C54" s="15"/>
      <c r="D54" s="15"/>
      <c r="E54" s="343"/>
      <c r="F54" s="15"/>
      <c r="G54" s="344"/>
      <c r="H54" s="345"/>
      <c r="I54" s="346"/>
      <c r="J54" s="347"/>
      <c r="K54" s="348">
        <f t="shared" si="5"/>
        <v>0</v>
      </c>
      <c r="L54" s="349" t="str">
        <f t="shared" si="6"/>
        <v/>
      </c>
      <c r="R54" s="107"/>
      <c r="S54" s="23"/>
      <c r="T54" s="5"/>
      <c r="AI54" s="118"/>
      <c r="AJ54" s="108"/>
    </row>
    <row r="55" spans="2:36" x14ac:dyDescent="0.35">
      <c r="B55" s="15"/>
      <c r="C55" s="15"/>
      <c r="D55" s="15"/>
      <c r="E55" s="343"/>
      <c r="F55" s="15"/>
      <c r="G55" s="344"/>
      <c r="H55" s="345"/>
      <c r="I55" s="346"/>
      <c r="J55" s="347"/>
      <c r="K55" s="348">
        <f t="shared" si="5"/>
        <v>0</v>
      </c>
      <c r="L55" s="349" t="str">
        <f t="shared" si="6"/>
        <v/>
      </c>
      <c r="R55" s="107"/>
      <c r="S55" s="23"/>
      <c r="T55" s="5"/>
      <c r="AI55" s="118"/>
      <c r="AJ55" s="108"/>
    </row>
    <row r="56" spans="2:36" x14ac:dyDescent="0.35">
      <c r="B56" s="15"/>
      <c r="C56" s="15"/>
      <c r="D56" s="15"/>
      <c r="E56" s="343"/>
      <c r="F56" s="15"/>
      <c r="G56" s="344"/>
      <c r="H56" s="345"/>
      <c r="I56" s="346"/>
      <c r="J56" s="347"/>
      <c r="K56" s="348">
        <f t="shared" si="5"/>
        <v>0</v>
      </c>
      <c r="L56" s="349" t="str">
        <f t="shared" si="6"/>
        <v/>
      </c>
      <c r="R56" s="107"/>
      <c r="S56" s="23"/>
      <c r="T56" s="5"/>
      <c r="AI56" s="118"/>
      <c r="AJ56" s="108"/>
    </row>
    <row r="57" spans="2:36" x14ac:dyDescent="0.35">
      <c r="B57" s="15"/>
      <c r="C57" s="15"/>
      <c r="D57" s="15"/>
      <c r="E57" s="343"/>
      <c r="F57" s="15"/>
      <c r="G57" s="344"/>
      <c r="H57" s="345"/>
      <c r="I57" s="346"/>
      <c r="J57" s="347"/>
      <c r="K57" s="348">
        <f t="shared" si="5"/>
        <v>0</v>
      </c>
      <c r="L57" s="349" t="str">
        <f t="shared" si="6"/>
        <v/>
      </c>
      <c r="R57" s="107"/>
      <c r="S57" s="23"/>
      <c r="T57" s="5"/>
      <c r="AI57" s="118"/>
      <c r="AJ57" s="108"/>
    </row>
    <row r="58" spans="2:36" x14ac:dyDescent="0.35">
      <c r="B58" s="15"/>
      <c r="C58" s="15"/>
      <c r="D58" s="15"/>
      <c r="E58" s="343"/>
      <c r="F58" s="15"/>
      <c r="G58" s="344"/>
      <c r="H58" s="345"/>
      <c r="I58" s="346"/>
      <c r="J58" s="347"/>
      <c r="K58" s="348">
        <f t="shared" si="5"/>
        <v>0</v>
      </c>
      <c r="L58" s="349" t="str">
        <f t="shared" si="6"/>
        <v/>
      </c>
      <c r="R58" s="107"/>
      <c r="S58" s="23"/>
      <c r="T58" s="5"/>
      <c r="AI58" s="118"/>
      <c r="AJ58" s="108"/>
    </row>
    <row r="59" spans="2:36" x14ac:dyDescent="0.35">
      <c r="B59" s="15"/>
      <c r="C59" s="15"/>
      <c r="D59" s="15"/>
      <c r="E59" s="343"/>
      <c r="F59" s="15"/>
      <c r="G59" s="344"/>
      <c r="H59" s="345"/>
      <c r="I59" s="346"/>
      <c r="J59" s="347"/>
      <c r="K59" s="348">
        <f t="shared" si="5"/>
        <v>0</v>
      </c>
      <c r="L59" s="349" t="str">
        <f t="shared" si="6"/>
        <v/>
      </c>
      <c r="R59" s="107"/>
      <c r="S59" s="23"/>
      <c r="T59" s="5"/>
      <c r="AI59" s="118"/>
      <c r="AJ59" s="108"/>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E1CD2A-B65A-4F51-977C-42DBF4DEB8EF}">
  <sheetPr>
    <tabColor theme="9" tint="-0.499984740745262"/>
  </sheetPr>
  <dimension ref="A1"/>
  <sheetViews>
    <sheetView showGridLines="0" workbookViewId="0">
      <selection activeCell="H40" sqref="H40"/>
    </sheetView>
  </sheetViews>
  <sheetFormatPr defaultColWidth="8.90625" defaultRowHeight="14.5" x14ac:dyDescent="0.35"/>
  <cols>
    <col min="1" max="16384" width="8.90625" style="108"/>
  </cols>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D5F33F-7E3A-414B-A3F7-AB18FEBA492F}">
  <dimension ref="B1:V31"/>
  <sheetViews>
    <sheetView showGridLines="0" zoomScaleNormal="100" workbookViewId="0">
      <selection activeCell="E10" sqref="E10"/>
    </sheetView>
  </sheetViews>
  <sheetFormatPr defaultColWidth="8.90625" defaultRowHeight="14.5" outlineLevelRow="1" x14ac:dyDescent="0.35"/>
  <cols>
    <col min="1" max="1" width="1.81640625" style="86" customWidth="1"/>
    <col min="2" max="2" width="9.08984375" style="93" bestFit="1" customWidth="1"/>
    <col min="3" max="3" width="17.6328125" style="86" bestFit="1" customWidth="1"/>
    <col min="4" max="4" width="21" style="86" customWidth="1"/>
    <col min="5" max="5" width="22.90625" style="86" bestFit="1" customWidth="1"/>
    <col min="6" max="6" width="7" style="86" bestFit="1" customWidth="1"/>
    <col min="7" max="9" width="7.6328125" style="86" bestFit="1" customWidth="1"/>
    <col min="10" max="12" width="7.36328125" style="86" bestFit="1" customWidth="1"/>
    <col min="13" max="13" width="7.453125" style="86" bestFit="1" customWidth="1"/>
    <col min="14" max="17" width="7.36328125" style="86" bestFit="1" customWidth="1"/>
    <col min="18" max="18" width="6.81640625" style="86" bestFit="1" customWidth="1"/>
    <col min="19" max="19" width="7.08984375" style="86" bestFit="1" customWidth="1"/>
    <col min="20" max="20" width="7" style="86" bestFit="1" customWidth="1"/>
    <col min="21" max="21" width="8" style="1" bestFit="1" customWidth="1"/>
    <col min="22" max="16384" width="8.90625" style="86"/>
  </cols>
  <sheetData>
    <row r="1" spans="2:22" x14ac:dyDescent="0.35">
      <c r="C1" s="1"/>
      <c r="U1" s="86"/>
      <c r="V1" s="1"/>
    </row>
    <row r="2" spans="2:22" s="108" customFormat="1" outlineLevel="1" x14ac:dyDescent="0.35">
      <c r="B2" s="114" t="s">
        <v>102</v>
      </c>
      <c r="C2" s="107"/>
      <c r="V2" s="107"/>
    </row>
    <row r="3" spans="2:22" s="108" customFormat="1" ht="43.75" customHeight="1" outlineLevel="1" x14ac:dyDescent="0.35">
      <c r="B3" s="443" t="s">
        <v>106</v>
      </c>
      <c r="C3" s="443"/>
      <c r="D3" s="443"/>
      <c r="V3" s="107"/>
    </row>
    <row r="4" spans="2:22" s="108" customFormat="1" ht="5" customHeight="1" outlineLevel="1" x14ac:dyDescent="0.35">
      <c r="B4" s="239"/>
      <c r="C4" s="239"/>
      <c r="D4" s="239"/>
      <c r="V4" s="107"/>
    </row>
    <row r="5" spans="2:22" outlineLevel="1" x14ac:dyDescent="0.35">
      <c r="B5" s="20" t="s">
        <v>6</v>
      </c>
      <c r="T5" s="1"/>
      <c r="U5" s="86"/>
    </row>
    <row r="6" spans="2:22" outlineLevel="1" x14ac:dyDescent="0.35">
      <c r="B6" s="19" t="s">
        <v>18</v>
      </c>
      <c r="C6" s="19"/>
      <c r="D6" s="2"/>
      <c r="T6" s="1"/>
      <c r="U6" s="86"/>
    </row>
    <row r="7" spans="2:22" x14ac:dyDescent="0.35">
      <c r="C7" s="5"/>
    </row>
    <row r="8" spans="2:22" x14ac:dyDescent="0.35">
      <c r="F8" s="92" t="s">
        <v>59</v>
      </c>
      <c r="G8" s="92"/>
      <c r="H8" s="92"/>
      <c r="I8" s="92"/>
      <c r="J8" s="92"/>
      <c r="K8" s="92"/>
      <c r="L8" s="92"/>
      <c r="M8" s="92"/>
      <c r="N8" s="92"/>
      <c r="O8" s="92"/>
      <c r="P8" s="92"/>
      <c r="Q8" s="92"/>
      <c r="R8" s="92"/>
      <c r="S8" s="92"/>
      <c r="T8" s="92"/>
      <c r="U8" s="92"/>
    </row>
    <row r="9" spans="2:22" x14ac:dyDescent="0.35">
      <c r="B9" s="35" t="s">
        <v>118</v>
      </c>
      <c r="C9" s="35" t="s">
        <v>45</v>
      </c>
      <c r="D9" s="35" t="s">
        <v>46</v>
      </c>
      <c r="E9" s="105" t="s">
        <v>61</v>
      </c>
      <c r="F9" s="25">
        <v>44835</v>
      </c>
      <c r="G9" s="25">
        <v>44866</v>
      </c>
      <c r="H9" s="27">
        <v>44896</v>
      </c>
      <c r="I9" s="25">
        <v>44927</v>
      </c>
      <c r="J9" s="25">
        <v>44958</v>
      </c>
      <c r="K9" s="25">
        <v>44986</v>
      </c>
      <c r="L9" s="25">
        <v>45017</v>
      </c>
      <c r="M9" s="25">
        <v>45047</v>
      </c>
      <c r="N9" s="25">
        <v>45078</v>
      </c>
      <c r="O9" s="25">
        <v>45108</v>
      </c>
      <c r="P9" s="25">
        <v>45139</v>
      </c>
      <c r="Q9" s="25">
        <v>45170</v>
      </c>
      <c r="R9" s="25">
        <v>45200</v>
      </c>
      <c r="S9" s="25">
        <v>45231</v>
      </c>
      <c r="T9" s="25">
        <v>45261</v>
      </c>
      <c r="U9" s="11" t="s">
        <v>5</v>
      </c>
    </row>
    <row r="10" spans="2:22" x14ac:dyDescent="0.35">
      <c r="B10" s="87" t="str">
        <f>'MASTER Product Listing'!B3</f>
        <v>Client 1</v>
      </c>
      <c r="C10" s="87" t="str">
        <f>'MASTER Product Listing'!C3</f>
        <v>Product Grouping 1</v>
      </c>
      <c r="D10" s="87" t="str">
        <f>'MASTER Product Listing'!D3</f>
        <v>Product A (Example)</v>
      </c>
      <c r="E10" s="103" t="str">
        <f ca="1">_xlfn.XLOOKUP(D10,'Unit Economic Insights'!$D:$D,'Unit Economic Insights'!$J:$J)</f>
        <v/>
      </c>
      <c r="F10" s="95">
        <f>IFERROR(_xlfn.XLOOKUP($D10,'Production Forecast'!$D:$D,'Production Forecast'!F:F)/_xlfn.XLOOKUP(($B10&amp;" TOTAL"),'Production Forecast'!$D:$D,'Production Forecast'!F:F),0)</f>
        <v>0</v>
      </c>
      <c r="G10" s="95">
        <f>IFERROR(_xlfn.XLOOKUP($D10,'Production Forecast'!$D:$D,'Production Forecast'!G:G)/_xlfn.XLOOKUP(($B10&amp;" TOTAL"),'Production Forecast'!$D:$D,'Production Forecast'!G:G),0)</f>
        <v>0</v>
      </c>
      <c r="H10" s="97">
        <f>IFERROR(_xlfn.XLOOKUP($D10,'Production Forecast'!$D:$D,'Production Forecast'!H:H)/_xlfn.XLOOKUP(($B10&amp;" TOTAL"),'Production Forecast'!$D:$D,'Production Forecast'!H:H),0)</f>
        <v>0</v>
      </c>
      <c r="I10" s="98">
        <f>IFERROR(_xlfn.XLOOKUP($D10,'Production Forecast'!$D:$D,'Production Forecast'!I:I)/_xlfn.XLOOKUP(($B10&amp;" TOTAL"),'Production Forecast'!$D:$D,'Production Forecast'!I:I),0)</f>
        <v>0</v>
      </c>
      <c r="J10" s="95">
        <f>IFERROR(_xlfn.XLOOKUP($D10,'Production Forecast'!$D:$D,'Production Forecast'!J:J)/_xlfn.XLOOKUP(($B10&amp;" TOTAL"),'Production Forecast'!$D:$D,'Production Forecast'!J:J),0)</f>
        <v>0</v>
      </c>
      <c r="K10" s="95">
        <f>IFERROR(_xlfn.XLOOKUP($D10,'Production Forecast'!$D:$D,'Production Forecast'!K:K)/_xlfn.XLOOKUP(($B10&amp;" TOTAL"),'Production Forecast'!$D:$D,'Production Forecast'!K:K),0)</f>
        <v>0</v>
      </c>
      <c r="L10" s="95">
        <f>IFERROR(_xlfn.XLOOKUP($D10,'Production Forecast'!$D:$D,'Production Forecast'!L:L)/_xlfn.XLOOKUP(($B10&amp;" TOTAL"),'Production Forecast'!$D:$D,'Production Forecast'!L:L),0)</f>
        <v>0</v>
      </c>
      <c r="M10" s="95">
        <f>IFERROR(_xlfn.XLOOKUP($D10,'Production Forecast'!$D:$D,'Production Forecast'!M:M)/_xlfn.XLOOKUP(($B10&amp;" TOTAL"),'Production Forecast'!$D:$D,'Production Forecast'!M:M),0)</f>
        <v>0</v>
      </c>
      <c r="N10" s="95">
        <f>IFERROR(_xlfn.XLOOKUP($D10,'Production Forecast'!$D:$D,'Production Forecast'!N:N)/_xlfn.XLOOKUP(($B10&amp;" TOTAL"),'Production Forecast'!$D:$D,'Production Forecast'!N:N),0)</f>
        <v>0</v>
      </c>
      <c r="O10" s="95">
        <f>IFERROR(_xlfn.XLOOKUP($D10,'Production Forecast'!$D:$D,'Production Forecast'!O:O)/_xlfn.XLOOKUP(($B10&amp;" TOTAL"),'Production Forecast'!$D:$D,'Production Forecast'!O:O),0)</f>
        <v>0</v>
      </c>
      <c r="P10" s="95">
        <f>IFERROR(_xlfn.XLOOKUP($D10,'Production Forecast'!$D:$D,'Production Forecast'!P:P)/_xlfn.XLOOKUP(($B10&amp;" TOTAL"),'Production Forecast'!$D:$D,'Production Forecast'!P:P),0)</f>
        <v>0</v>
      </c>
      <c r="Q10" s="95">
        <f>IFERROR(_xlfn.XLOOKUP($D10,'Production Forecast'!$D:$D,'Production Forecast'!Q:Q)/_xlfn.XLOOKUP(($B10&amp;" TOTAL"),'Production Forecast'!$D:$D,'Production Forecast'!Q:Q),0)</f>
        <v>0</v>
      </c>
      <c r="R10" s="95">
        <f>IFERROR(_xlfn.XLOOKUP($D10,'Production Forecast'!$D:$D,'Production Forecast'!R:R)/_xlfn.XLOOKUP(($B10&amp;" TOTAL"),'Production Forecast'!$D:$D,'Production Forecast'!R:R),0)</f>
        <v>0</v>
      </c>
      <c r="S10" s="95">
        <f>IFERROR(_xlfn.XLOOKUP($D10,'Production Forecast'!$D:$D,'Production Forecast'!S:S)/_xlfn.XLOOKUP(($B10&amp;" TOTAL"),'Production Forecast'!$D:$D,'Production Forecast'!S:S),0)</f>
        <v>0</v>
      </c>
      <c r="T10" s="97">
        <f>IFERROR(_xlfn.XLOOKUP($D10,'Production Forecast'!$D:$D,'Production Forecast'!T:T)/_xlfn.XLOOKUP(($B10&amp;" TOTAL"),'Production Forecast'!$D:$D,'Production Forecast'!T:T),0)</f>
        <v>0</v>
      </c>
      <c r="U10" s="99">
        <f>IFERROR(_xlfn.XLOOKUP($D10,'Production Forecast'!$D:$D,'Production Forecast'!U:U)/_xlfn.XLOOKUP(($B10&amp;" TOTAL"),'Production Forecast'!$D:$D,'Production Forecast'!U:U),0)</f>
        <v>0</v>
      </c>
      <c r="V10" s="3"/>
    </row>
    <row r="11" spans="2:22" x14ac:dyDescent="0.35">
      <c r="B11" s="88" t="str">
        <f>'MASTER Product Listing'!B4</f>
        <v>Client 1</v>
      </c>
      <c r="C11" s="88" t="str">
        <f>'MASTER Product Listing'!C4</f>
        <v>Product Grouping 2</v>
      </c>
      <c r="D11" s="88" t="str">
        <f>'MASTER Product Listing'!D4</f>
        <v>Product B</v>
      </c>
      <c r="E11" s="104" t="str">
        <f ca="1">_xlfn.XLOOKUP(D11,'Unit Economic Insights'!$D:$D,'Unit Economic Insights'!$J:$J)</f>
        <v/>
      </c>
      <c r="F11" s="96">
        <f>IFERROR(_xlfn.XLOOKUP($D11,'Production Forecast'!$D:$D,'Production Forecast'!F:F)/_xlfn.XLOOKUP(($B11&amp;" TOTAL"),'Production Forecast'!$D:$D,'Production Forecast'!F:F),0)</f>
        <v>0</v>
      </c>
      <c r="G11" s="96">
        <f>IFERROR(_xlfn.XLOOKUP($D11,'Production Forecast'!$D:$D,'Production Forecast'!G:G)/_xlfn.XLOOKUP(($B11&amp;" TOTAL"),'Production Forecast'!$D:$D,'Production Forecast'!G:G),0)</f>
        <v>0</v>
      </c>
      <c r="H11" s="100">
        <f>IFERROR(_xlfn.XLOOKUP($D11,'Production Forecast'!$D:$D,'Production Forecast'!H:H)/_xlfn.XLOOKUP(($B11&amp;" TOTAL"),'Production Forecast'!$D:$D,'Production Forecast'!H:H),0)</f>
        <v>0</v>
      </c>
      <c r="I11" s="101">
        <f>IFERROR(_xlfn.XLOOKUP($D11,'Production Forecast'!$D:$D,'Production Forecast'!I:I)/_xlfn.XLOOKUP(($B11&amp;" TOTAL"),'Production Forecast'!$D:$D,'Production Forecast'!I:I),0)</f>
        <v>0</v>
      </c>
      <c r="J11" s="96">
        <f>IFERROR(_xlfn.XLOOKUP($D11,'Production Forecast'!$D:$D,'Production Forecast'!J:J)/_xlfn.XLOOKUP(($B11&amp;" TOTAL"),'Production Forecast'!$D:$D,'Production Forecast'!J:J),0)</f>
        <v>0</v>
      </c>
      <c r="K11" s="96">
        <f>IFERROR(_xlfn.XLOOKUP($D11,'Production Forecast'!$D:$D,'Production Forecast'!K:K)/_xlfn.XLOOKUP(($B11&amp;" TOTAL"),'Production Forecast'!$D:$D,'Production Forecast'!K:K),0)</f>
        <v>0</v>
      </c>
      <c r="L11" s="96">
        <f>IFERROR(_xlfn.XLOOKUP($D11,'Production Forecast'!$D:$D,'Production Forecast'!L:L)/_xlfn.XLOOKUP(($B11&amp;" TOTAL"),'Production Forecast'!$D:$D,'Production Forecast'!L:L),0)</f>
        <v>0</v>
      </c>
      <c r="M11" s="96">
        <f>IFERROR(_xlfn.XLOOKUP($D11,'Production Forecast'!$D:$D,'Production Forecast'!M:M)/_xlfn.XLOOKUP(($B11&amp;" TOTAL"),'Production Forecast'!$D:$D,'Production Forecast'!M:M),0)</f>
        <v>0</v>
      </c>
      <c r="N11" s="96">
        <f>IFERROR(_xlfn.XLOOKUP($D11,'Production Forecast'!$D:$D,'Production Forecast'!N:N)/_xlfn.XLOOKUP(($B11&amp;" TOTAL"),'Production Forecast'!$D:$D,'Production Forecast'!N:N),0)</f>
        <v>0</v>
      </c>
      <c r="O11" s="96">
        <f>IFERROR(_xlfn.XLOOKUP($D11,'Production Forecast'!$D:$D,'Production Forecast'!O:O)/_xlfn.XLOOKUP(($B11&amp;" TOTAL"),'Production Forecast'!$D:$D,'Production Forecast'!O:O),0)</f>
        <v>0</v>
      </c>
      <c r="P11" s="96">
        <f>IFERROR(_xlfn.XLOOKUP($D11,'Production Forecast'!$D:$D,'Production Forecast'!P:P)/_xlfn.XLOOKUP(($B11&amp;" TOTAL"),'Production Forecast'!$D:$D,'Production Forecast'!P:P),0)</f>
        <v>0</v>
      </c>
      <c r="Q11" s="96">
        <f>IFERROR(_xlfn.XLOOKUP($D11,'Production Forecast'!$D:$D,'Production Forecast'!Q:Q)/_xlfn.XLOOKUP(($B11&amp;" TOTAL"),'Production Forecast'!$D:$D,'Production Forecast'!Q:Q),0)</f>
        <v>0</v>
      </c>
      <c r="R11" s="96">
        <f>IFERROR(_xlfn.XLOOKUP($D11,'Production Forecast'!$D:$D,'Production Forecast'!R:R)/_xlfn.XLOOKUP(($B11&amp;" TOTAL"),'Production Forecast'!$D:$D,'Production Forecast'!R:R),0)</f>
        <v>0</v>
      </c>
      <c r="S11" s="96">
        <f>IFERROR(_xlfn.XLOOKUP($D11,'Production Forecast'!$D:$D,'Production Forecast'!S:S)/_xlfn.XLOOKUP(($B11&amp;" TOTAL"),'Production Forecast'!$D:$D,'Production Forecast'!S:S),0)</f>
        <v>0</v>
      </c>
      <c r="T11" s="100">
        <f>IFERROR(_xlfn.XLOOKUP($D11,'Production Forecast'!$D:$D,'Production Forecast'!T:T)/_xlfn.XLOOKUP(($B11&amp;" TOTAL"),'Production Forecast'!$D:$D,'Production Forecast'!T:T),0)</f>
        <v>0</v>
      </c>
      <c r="U11" s="102">
        <f>IFERROR(_xlfn.XLOOKUP($D11,'Production Forecast'!$D:$D,'Production Forecast'!U:U)/_xlfn.XLOOKUP(($B11&amp;" TOTAL"),'Production Forecast'!$D:$D,'Production Forecast'!U:U),0)</f>
        <v>0</v>
      </c>
      <c r="V11" s="3"/>
    </row>
    <row r="12" spans="2:22" x14ac:dyDescent="0.35">
      <c r="B12" s="88" t="str">
        <f>'MASTER Product Listing'!B5</f>
        <v>Client 2</v>
      </c>
      <c r="C12" s="89" t="str">
        <f>'MASTER Product Listing'!C5</f>
        <v>Product Grouping 3</v>
      </c>
      <c r="D12" s="89" t="str">
        <f>'MASTER Product Listing'!D5</f>
        <v>Product C</v>
      </c>
      <c r="E12" s="104" t="str">
        <f ca="1">_xlfn.XLOOKUP(D12,'Unit Economic Insights'!$D:$D,'Unit Economic Insights'!$J:$J)</f>
        <v/>
      </c>
      <c r="F12" s="96">
        <f>IFERROR(_xlfn.XLOOKUP($D12,'Production Forecast'!$D:$D,'Production Forecast'!F:F)/_xlfn.XLOOKUP(($B12&amp;" TOTAL"),'Production Forecast'!$D:$D,'Production Forecast'!F:F),0)</f>
        <v>0</v>
      </c>
      <c r="G12" s="96">
        <f>IFERROR(_xlfn.XLOOKUP($D12,'Production Forecast'!$D:$D,'Production Forecast'!G:G)/_xlfn.XLOOKUP(($B12&amp;" TOTAL"),'Production Forecast'!$D:$D,'Production Forecast'!G:G),0)</f>
        <v>0</v>
      </c>
      <c r="H12" s="100">
        <f>IFERROR(_xlfn.XLOOKUP($D12,'Production Forecast'!$D:$D,'Production Forecast'!H:H)/_xlfn.XLOOKUP(($B12&amp;" TOTAL"),'Production Forecast'!$D:$D,'Production Forecast'!H:H),0)</f>
        <v>0</v>
      </c>
      <c r="I12" s="101">
        <f>IFERROR(_xlfn.XLOOKUP($D12,'Production Forecast'!$D:$D,'Production Forecast'!I:I)/_xlfn.XLOOKUP(($B12&amp;" TOTAL"),'Production Forecast'!$D:$D,'Production Forecast'!I:I),0)</f>
        <v>0</v>
      </c>
      <c r="J12" s="96">
        <f>IFERROR(_xlfn.XLOOKUP($D12,'Production Forecast'!$D:$D,'Production Forecast'!J:J)/_xlfn.XLOOKUP(($B12&amp;" TOTAL"),'Production Forecast'!$D:$D,'Production Forecast'!J:J),0)</f>
        <v>0</v>
      </c>
      <c r="K12" s="96">
        <f>IFERROR(_xlfn.XLOOKUP($D12,'Production Forecast'!$D:$D,'Production Forecast'!K:K)/_xlfn.XLOOKUP(($B12&amp;" TOTAL"),'Production Forecast'!$D:$D,'Production Forecast'!K:K),0)</f>
        <v>0</v>
      </c>
      <c r="L12" s="96">
        <f>IFERROR(_xlfn.XLOOKUP($D12,'Production Forecast'!$D:$D,'Production Forecast'!L:L)/_xlfn.XLOOKUP(($B12&amp;" TOTAL"),'Production Forecast'!$D:$D,'Production Forecast'!L:L),0)</f>
        <v>0</v>
      </c>
      <c r="M12" s="96">
        <f>IFERROR(_xlfn.XLOOKUP($D12,'Production Forecast'!$D:$D,'Production Forecast'!M:M)/_xlfn.XLOOKUP(($B12&amp;" TOTAL"),'Production Forecast'!$D:$D,'Production Forecast'!M:M),0)</f>
        <v>0</v>
      </c>
      <c r="N12" s="96">
        <f>IFERROR(_xlfn.XLOOKUP($D12,'Production Forecast'!$D:$D,'Production Forecast'!N:N)/_xlfn.XLOOKUP(($B12&amp;" TOTAL"),'Production Forecast'!$D:$D,'Production Forecast'!N:N),0)</f>
        <v>0</v>
      </c>
      <c r="O12" s="96">
        <f>IFERROR(_xlfn.XLOOKUP($D12,'Production Forecast'!$D:$D,'Production Forecast'!O:O)/_xlfn.XLOOKUP(($B12&amp;" TOTAL"),'Production Forecast'!$D:$D,'Production Forecast'!O:O),0)</f>
        <v>0</v>
      </c>
      <c r="P12" s="96">
        <f>IFERROR(_xlfn.XLOOKUP($D12,'Production Forecast'!$D:$D,'Production Forecast'!P:P)/_xlfn.XLOOKUP(($B12&amp;" TOTAL"),'Production Forecast'!$D:$D,'Production Forecast'!P:P),0)</f>
        <v>0</v>
      </c>
      <c r="Q12" s="96">
        <f>IFERROR(_xlfn.XLOOKUP($D12,'Production Forecast'!$D:$D,'Production Forecast'!Q:Q)/_xlfn.XLOOKUP(($B12&amp;" TOTAL"),'Production Forecast'!$D:$D,'Production Forecast'!Q:Q),0)</f>
        <v>0</v>
      </c>
      <c r="R12" s="96">
        <f>IFERROR(_xlfn.XLOOKUP($D12,'Production Forecast'!$D:$D,'Production Forecast'!R:R)/_xlfn.XLOOKUP(($B12&amp;" TOTAL"),'Production Forecast'!$D:$D,'Production Forecast'!R:R),0)</f>
        <v>0</v>
      </c>
      <c r="S12" s="96">
        <f>IFERROR(_xlfn.XLOOKUP($D12,'Production Forecast'!$D:$D,'Production Forecast'!S:S)/_xlfn.XLOOKUP(($B12&amp;" TOTAL"),'Production Forecast'!$D:$D,'Production Forecast'!S:S),0)</f>
        <v>0</v>
      </c>
      <c r="T12" s="100">
        <f>IFERROR(_xlfn.XLOOKUP($D12,'Production Forecast'!$D:$D,'Production Forecast'!T:T)/_xlfn.XLOOKUP(($B12&amp;" TOTAL"),'Production Forecast'!$D:$D,'Production Forecast'!T:T),0)</f>
        <v>0</v>
      </c>
      <c r="U12" s="102">
        <f>IFERROR(_xlfn.XLOOKUP($D12,'Production Forecast'!$D:$D,'Production Forecast'!U:U)/_xlfn.XLOOKUP(($B12&amp;" TOTAL"),'Production Forecast'!$D:$D,'Production Forecast'!U:U),0)</f>
        <v>0</v>
      </c>
      <c r="V12" s="3"/>
    </row>
    <row r="13" spans="2:22" x14ac:dyDescent="0.35">
      <c r="B13" s="88" t="str">
        <f>'MASTER Product Listing'!B6</f>
        <v>Client 2</v>
      </c>
      <c r="C13" s="88" t="str">
        <f>'MASTER Product Listing'!C6</f>
        <v>Product Grouping 3</v>
      </c>
      <c r="D13" s="88" t="str">
        <f>'MASTER Product Listing'!D6</f>
        <v>Product D</v>
      </c>
      <c r="E13" s="104" t="str">
        <f ca="1">_xlfn.XLOOKUP(D13,'Unit Economic Insights'!$D:$D,'Unit Economic Insights'!$J:$J)</f>
        <v/>
      </c>
      <c r="F13" s="96">
        <f>IFERROR(_xlfn.XLOOKUP($D13,'Production Forecast'!$D:$D,'Production Forecast'!F:F)/_xlfn.XLOOKUP(($B13&amp;" TOTAL"),'Production Forecast'!$D:$D,'Production Forecast'!F:F),0)</f>
        <v>0</v>
      </c>
      <c r="G13" s="96">
        <f>IFERROR(_xlfn.XLOOKUP($D13,'Production Forecast'!$D:$D,'Production Forecast'!G:G)/_xlfn.XLOOKUP(($B13&amp;" TOTAL"),'Production Forecast'!$D:$D,'Production Forecast'!G:G),0)</f>
        <v>0</v>
      </c>
      <c r="H13" s="100">
        <f>IFERROR(_xlfn.XLOOKUP($D13,'Production Forecast'!$D:$D,'Production Forecast'!H:H)/_xlfn.XLOOKUP(($B13&amp;" TOTAL"),'Production Forecast'!$D:$D,'Production Forecast'!H:H),0)</f>
        <v>0</v>
      </c>
      <c r="I13" s="101">
        <f>IFERROR(_xlfn.XLOOKUP($D13,'Production Forecast'!$D:$D,'Production Forecast'!I:I)/_xlfn.XLOOKUP(($B13&amp;" TOTAL"),'Production Forecast'!$D:$D,'Production Forecast'!I:I),0)</f>
        <v>0</v>
      </c>
      <c r="J13" s="96">
        <f>IFERROR(_xlfn.XLOOKUP($D13,'Production Forecast'!$D:$D,'Production Forecast'!J:J)/_xlfn.XLOOKUP(($B13&amp;" TOTAL"),'Production Forecast'!$D:$D,'Production Forecast'!J:J),0)</f>
        <v>0</v>
      </c>
      <c r="K13" s="96">
        <f>IFERROR(_xlfn.XLOOKUP($D13,'Production Forecast'!$D:$D,'Production Forecast'!K:K)/_xlfn.XLOOKUP(($B13&amp;" TOTAL"),'Production Forecast'!$D:$D,'Production Forecast'!K:K),0)</f>
        <v>0</v>
      </c>
      <c r="L13" s="96">
        <f>IFERROR(_xlfn.XLOOKUP($D13,'Production Forecast'!$D:$D,'Production Forecast'!L:L)/_xlfn.XLOOKUP(($B13&amp;" TOTAL"),'Production Forecast'!$D:$D,'Production Forecast'!L:L),0)</f>
        <v>0</v>
      </c>
      <c r="M13" s="96">
        <f>IFERROR(_xlfn.XLOOKUP($D13,'Production Forecast'!$D:$D,'Production Forecast'!M:M)/_xlfn.XLOOKUP(($B13&amp;" TOTAL"),'Production Forecast'!$D:$D,'Production Forecast'!M:M),0)</f>
        <v>0</v>
      </c>
      <c r="N13" s="96">
        <f>IFERROR(_xlfn.XLOOKUP($D13,'Production Forecast'!$D:$D,'Production Forecast'!N:N)/_xlfn.XLOOKUP(($B13&amp;" TOTAL"),'Production Forecast'!$D:$D,'Production Forecast'!N:N),0)</f>
        <v>0</v>
      </c>
      <c r="O13" s="96">
        <f>IFERROR(_xlfn.XLOOKUP($D13,'Production Forecast'!$D:$D,'Production Forecast'!O:O)/_xlfn.XLOOKUP(($B13&amp;" TOTAL"),'Production Forecast'!$D:$D,'Production Forecast'!O:O),0)</f>
        <v>0</v>
      </c>
      <c r="P13" s="96">
        <f>IFERROR(_xlfn.XLOOKUP($D13,'Production Forecast'!$D:$D,'Production Forecast'!P:P)/_xlfn.XLOOKUP(($B13&amp;" TOTAL"),'Production Forecast'!$D:$D,'Production Forecast'!P:P),0)</f>
        <v>0</v>
      </c>
      <c r="Q13" s="96">
        <f>IFERROR(_xlfn.XLOOKUP($D13,'Production Forecast'!$D:$D,'Production Forecast'!Q:Q)/_xlfn.XLOOKUP(($B13&amp;" TOTAL"),'Production Forecast'!$D:$D,'Production Forecast'!Q:Q),0)</f>
        <v>0</v>
      </c>
      <c r="R13" s="96">
        <f>IFERROR(_xlfn.XLOOKUP($D13,'Production Forecast'!$D:$D,'Production Forecast'!R:R)/_xlfn.XLOOKUP(($B13&amp;" TOTAL"),'Production Forecast'!$D:$D,'Production Forecast'!R:R),0)</f>
        <v>0</v>
      </c>
      <c r="S13" s="96">
        <f>IFERROR(_xlfn.XLOOKUP($D13,'Production Forecast'!$D:$D,'Production Forecast'!S:S)/_xlfn.XLOOKUP(($B13&amp;" TOTAL"),'Production Forecast'!$D:$D,'Production Forecast'!S:S),0)</f>
        <v>0</v>
      </c>
      <c r="T13" s="100">
        <f>IFERROR(_xlfn.XLOOKUP($D13,'Production Forecast'!$D:$D,'Production Forecast'!T:T)/_xlfn.XLOOKUP(($B13&amp;" TOTAL"),'Production Forecast'!$D:$D,'Production Forecast'!T:T),0)</f>
        <v>0</v>
      </c>
      <c r="U13" s="102">
        <f>IFERROR(_xlfn.XLOOKUP($D13,'Production Forecast'!$D:$D,'Production Forecast'!U:U)/_xlfn.XLOOKUP(($B13&amp;" TOTAL"),'Production Forecast'!$D:$D,'Production Forecast'!U:U),0)</f>
        <v>0</v>
      </c>
      <c r="V13" s="3"/>
    </row>
    <row r="14" spans="2:22" hidden="1" outlineLevel="1" x14ac:dyDescent="0.35">
      <c r="B14" s="88" t="str">
        <f>'MASTER Product Listing'!B7</f>
        <v>Additional Product</v>
      </c>
      <c r="C14" s="88">
        <f>'MASTER Product Listing'!C7</f>
        <v>0</v>
      </c>
      <c r="D14" s="88">
        <f>'MASTER Product Listing'!D7</f>
        <v>0</v>
      </c>
      <c r="E14" s="104" t="str">
        <f ca="1">_xlfn.XLOOKUP(D14,'Unit Economic Insights'!$D:$D,'Unit Economic Insights'!$J:$J)</f>
        <v/>
      </c>
      <c r="F14" s="96">
        <f>IFERROR(_xlfn.XLOOKUP($D14,'Production Forecast'!$D:$D,'Production Forecast'!F:F)/_xlfn.XLOOKUP(($B14&amp;" TOTAL"),'Production Forecast'!$D:$D,'Production Forecast'!F:F),0)</f>
        <v>0</v>
      </c>
      <c r="G14" s="96">
        <f>IFERROR(_xlfn.XLOOKUP($D14,'Production Forecast'!$D:$D,'Production Forecast'!G:G)/_xlfn.XLOOKUP(($B14&amp;" TOTAL"),'Production Forecast'!$D:$D,'Production Forecast'!G:G),0)</f>
        <v>0</v>
      </c>
      <c r="H14" s="100">
        <f>IFERROR(_xlfn.XLOOKUP($D14,'Production Forecast'!$D:$D,'Production Forecast'!H:H)/_xlfn.XLOOKUP(($B14&amp;" TOTAL"),'Production Forecast'!$D:$D,'Production Forecast'!H:H),0)</f>
        <v>0</v>
      </c>
      <c r="I14" s="101">
        <f>IFERROR(_xlfn.XLOOKUP($D14,'Production Forecast'!$D:$D,'Production Forecast'!I:I)/_xlfn.XLOOKUP(($B14&amp;" TOTAL"),'Production Forecast'!$D:$D,'Production Forecast'!I:I),0)</f>
        <v>0</v>
      </c>
      <c r="J14" s="96">
        <f>IFERROR(_xlfn.XLOOKUP($D14,'Production Forecast'!$D:$D,'Production Forecast'!J:J)/_xlfn.XLOOKUP(($B14&amp;" TOTAL"),'Production Forecast'!$D:$D,'Production Forecast'!J:J),0)</f>
        <v>0</v>
      </c>
      <c r="K14" s="96">
        <f>IFERROR(_xlfn.XLOOKUP($D14,'Production Forecast'!$D:$D,'Production Forecast'!K:K)/_xlfn.XLOOKUP(($B14&amp;" TOTAL"),'Production Forecast'!$D:$D,'Production Forecast'!K:K),0)</f>
        <v>0</v>
      </c>
      <c r="L14" s="96">
        <f>IFERROR(_xlfn.XLOOKUP($D14,'Production Forecast'!$D:$D,'Production Forecast'!L:L)/_xlfn.XLOOKUP(($B14&amp;" TOTAL"),'Production Forecast'!$D:$D,'Production Forecast'!L:L),0)</f>
        <v>0</v>
      </c>
      <c r="M14" s="96">
        <f>IFERROR(_xlfn.XLOOKUP($D14,'Production Forecast'!$D:$D,'Production Forecast'!M:M)/_xlfn.XLOOKUP(($B14&amp;" TOTAL"),'Production Forecast'!$D:$D,'Production Forecast'!M:M),0)</f>
        <v>0</v>
      </c>
      <c r="N14" s="96">
        <f>IFERROR(_xlfn.XLOOKUP($D14,'Production Forecast'!$D:$D,'Production Forecast'!N:N)/_xlfn.XLOOKUP(($B14&amp;" TOTAL"),'Production Forecast'!$D:$D,'Production Forecast'!N:N),0)</f>
        <v>0</v>
      </c>
      <c r="O14" s="96">
        <f>IFERROR(_xlfn.XLOOKUP($D14,'Production Forecast'!$D:$D,'Production Forecast'!O:O)/_xlfn.XLOOKUP(($B14&amp;" TOTAL"),'Production Forecast'!$D:$D,'Production Forecast'!O:O),0)</f>
        <v>0</v>
      </c>
      <c r="P14" s="96">
        <f>IFERROR(_xlfn.XLOOKUP($D14,'Production Forecast'!$D:$D,'Production Forecast'!P:P)/_xlfn.XLOOKUP(($B14&amp;" TOTAL"),'Production Forecast'!$D:$D,'Production Forecast'!P:P),0)</f>
        <v>0</v>
      </c>
      <c r="Q14" s="96">
        <f>IFERROR(_xlfn.XLOOKUP($D14,'Production Forecast'!$D:$D,'Production Forecast'!Q:Q)/_xlfn.XLOOKUP(($B14&amp;" TOTAL"),'Production Forecast'!$D:$D,'Production Forecast'!Q:Q),0)</f>
        <v>0</v>
      </c>
      <c r="R14" s="96">
        <f>IFERROR(_xlfn.XLOOKUP($D14,'Production Forecast'!$D:$D,'Production Forecast'!R:R)/_xlfn.XLOOKUP(($B14&amp;" TOTAL"),'Production Forecast'!$D:$D,'Production Forecast'!R:R),0)</f>
        <v>0</v>
      </c>
      <c r="S14" s="96">
        <f>IFERROR(_xlfn.XLOOKUP($D14,'Production Forecast'!$D:$D,'Production Forecast'!S:S)/_xlfn.XLOOKUP(($B14&amp;" TOTAL"),'Production Forecast'!$D:$D,'Production Forecast'!S:S),0)</f>
        <v>0</v>
      </c>
      <c r="T14" s="100">
        <f>IFERROR(_xlfn.XLOOKUP($D14,'Production Forecast'!$D:$D,'Production Forecast'!T:T)/_xlfn.XLOOKUP(($B14&amp;" TOTAL"),'Production Forecast'!$D:$D,'Production Forecast'!T:T),0)</f>
        <v>0</v>
      </c>
      <c r="U14" s="102">
        <f>IFERROR(_xlfn.XLOOKUP($D14,'Production Forecast'!$D:$D,'Production Forecast'!U:U)/_xlfn.XLOOKUP(($B14&amp;" TOTAL"),'Production Forecast'!$D:$D,'Production Forecast'!U:U),0)</f>
        <v>0</v>
      </c>
      <c r="V14" s="3"/>
    </row>
    <row r="15" spans="2:22" hidden="1" outlineLevel="1" x14ac:dyDescent="0.35">
      <c r="B15" s="88" t="str">
        <f>'MASTER Product Listing'!B8</f>
        <v>Additional Product</v>
      </c>
      <c r="C15" s="88">
        <f>'MASTER Product Listing'!C8</f>
        <v>0</v>
      </c>
      <c r="D15" s="88">
        <f>'MASTER Product Listing'!D8</f>
        <v>0</v>
      </c>
      <c r="E15" s="104" t="str">
        <f ca="1">_xlfn.XLOOKUP(D15,'Unit Economic Insights'!$D:$D,'Unit Economic Insights'!$J:$J)</f>
        <v/>
      </c>
      <c r="F15" s="96">
        <f>IFERROR(_xlfn.XLOOKUP($D15,'Production Forecast'!$D:$D,'Production Forecast'!F:F)/_xlfn.XLOOKUP(($B15&amp;" TOTAL"),'Production Forecast'!$D:$D,'Production Forecast'!F:F),0)</f>
        <v>0</v>
      </c>
      <c r="G15" s="96">
        <f>IFERROR(_xlfn.XLOOKUP($D15,'Production Forecast'!$D:$D,'Production Forecast'!G:G)/_xlfn.XLOOKUP(($B15&amp;" TOTAL"),'Production Forecast'!$D:$D,'Production Forecast'!G:G),0)</f>
        <v>0</v>
      </c>
      <c r="H15" s="100">
        <f>IFERROR(_xlfn.XLOOKUP($D15,'Production Forecast'!$D:$D,'Production Forecast'!H:H)/_xlfn.XLOOKUP(($B15&amp;" TOTAL"),'Production Forecast'!$D:$D,'Production Forecast'!H:H),0)</f>
        <v>0</v>
      </c>
      <c r="I15" s="101">
        <f>IFERROR(_xlfn.XLOOKUP($D15,'Production Forecast'!$D:$D,'Production Forecast'!I:I)/_xlfn.XLOOKUP(($B15&amp;" TOTAL"),'Production Forecast'!$D:$D,'Production Forecast'!I:I),0)</f>
        <v>0</v>
      </c>
      <c r="J15" s="96">
        <f>IFERROR(_xlfn.XLOOKUP($D15,'Production Forecast'!$D:$D,'Production Forecast'!J:J)/_xlfn.XLOOKUP(($B15&amp;" TOTAL"),'Production Forecast'!$D:$D,'Production Forecast'!J:J),0)</f>
        <v>0</v>
      </c>
      <c r="K15" s="96">
        <f>IFERROR(_xlfn.XLOOKUP($D15,'Production Forecast'!$D:$D,'Production Forecast'!K:K)/_xlfn.XLOOKUP(($B15&amp;" TOTAL"),'Production Forecast'!$D:$D,'Production Forecast'!K:K),0)</f>
        <v>0</v>
      </c>
      <c r="L15" s="96">
        <f>IFERROR(_xlfn.XLOOKUP($D15,'Production Forecast'!$D:$D,'Production Forecast'!L:L)/_xlfn.XLOOKUP(($B15&amp;" TOTAL"),'Production Forecast'!$D:$D,'Production Forecast'!L:L),0)</f>
        <v>0</v>
      </c>
      <c r="M15" s="96">
        <f>IFERROR(_xlfn.XLOOKUP($D15,'Production Forecast'!$D:$D,'Production Forecast'!M:M)/_xlfn.XLOOKUP(($B15&amp;" TOTAL"),'Production Forecast'!$D:$D,'Production Forecast'!M:M),0)</f>
        <v>0</v>
      </c>
      <c r="N15" s="96">
        <f>IFERROR(_xlfn.XLOOKUP($D15,'Production Forecast'!$D:$D,'Production Forecast'!N:N)/_xlfn.XLOOKUP(($B15&amp;" TOTAL"),'Production Forecast'!$D:$D,'Production Forecast'!N:N),0)</f>
        <v>0</v>
      </c>
      <c r="O15" s="96">
        <f>IFERROR(_xlfn.XLOOKUP($D15,'Production Forecast'!$D:$D,'Production Forecast'!O:O)/_xlfn.XLOOKUP(($B15&amp;" TOTAL"),'Production Forecast'!$D:$D,'Production Forecast'!O:O),0)</f>
        <v>0</v>
      </c>
      <c r="P15" s="96">
        <f>IFERROR(_xlfn.XLOOKUP($D15,'Production Forecast'!$D:$D,'Production Forecast'!P:P)/_xlfn.XLOOKUP(($B15&amp;" TOTAL"),'Production Forecast'!$D:$D,'Production Forecast'!P:P),0)</f>
        <v>0</v>
      </c>
      <c r="Q15" s="96">
        <f>IFERROR(_xlfn.XLOOKUP($D15,'Production Forecast'!$D:$D,'Production Forecast'!Q:Q)/_xlfn.XLOOKUP(($B15&amp;" TOTAL"),'Production Forecast'!$D:$D,'Production Forecast'!Q:Q),0)</f>
        <v>0</v>
      </c>
      <c r="R15" s="96">
        <f>IFERROR(_xlfn.XLOOKUP($D15,'Production Forecast'!$D:$D,'Production Forecast'!R:R)/_xlfn.XLOOKUP(($B15&amp;" TOTAL"),'Production Forecast'!$D:$D,'Production Forecast'!R:R),0)</f>
        <v>0</v>
      </c>
      <c r="S15" s="96">
        <f>IFERROR(_xlfn.XLOOKUP($D15,'Production Forecast'!$D:$D,'Production Forecast'!S:S)/_xlfn.XLOOKUP(($B15&amp;" TOTAL"),'Production Forecast'!$D:$D,'Production Forecast'!S:S),0)</f>
        <v>0</v>
      </c>
      <c r="T15" s="100">
        <f>IFERROR(_xlfn.XLOOKUP($D15,'Production Forecast'!$D:$D,'Production Forecast'!T:T)/_xlfn.XLOOKUP(($B15&amp;" TOTAL"),'Production Forecast'!$D:$D,'Production Forecast'!T:T),0)</f>
        <v>0</v>
      </c>
      <c r="U15" s="102">
        <f>IFERROR(_xlfn.XLOOKUP($D15,'Production Forecast'!$D:$D,'Production Forecast'!U:U)/_xlfn.XLOOKUP(($B15&amp;" TOTAL"),'Production Forecast'!$D:$D,'Production Forecast'!U:U),0)</f>
        <v>0</v>
      </c>
      <c r="V15" s="3"/>
    </row>
    <row r="16" spans="2:22" hidden="1" outlineLevel="1" x14ac:dyDescent="0.35">
      <c r="B16" s="88" t="str">
        <f>'MASTER Product Listing'!B9</f>
        <v>Additional Product</v>
      </c>
      <c r="C16" s="88">
        <f>'MASTER Product Listing'!C9</f>
        <v>0</v>
      </c>
      <c r="D16" s="88">
        <f>'MASTER Product Listing'!D9</f>
        <v>0</v>
      </c>
      <c r="E16" s="104" t="str">
        <f ca="1">_xlfn.XLOOKUP(D16,'Unit Economic Insights'!$D:$D,'Unit Economic Insights'!$J:$J)</f>
        <v/>
      </c>
      <c r="F16" s="96">
        <f>IFERROR(_xlfn.XLOOKUP($D16,'Production Forecast'!$D:$D,'Production Forecast'!F:F)/_xlfn.XLOOKUP(($B16&amp;" TOTAL"),'Production Forecast'!$D:$D,'Production Forecast'!F:F),0)</f>
        <v>0</v>
      </c>
      <c r="G16" s="96">
        <f>IFERROR(_xlfn.XLOOKUP($D16,'Production Forecast'!$D:$D,'Production Forecast'!G:G)/_xlfn.XLOOKUP(($B16&amp;" TOTAL"),'Production Forecast'!$D:$D,'Production Forecast'!G:G),0)</f>
        <v>0</v>
      </c>
      <c r="H16" s="100">
        <f>IFERROR(_xlfn.XLOOKUP($D16,'Production Forecast'!$D:$D,'Production Forecast'!H:H)/_xlfn.XLOOKUP(($B16&amp;" TOTAL"),'Production Forecast'!$D:$D,'Production Forecast'!H:H),0)</f>
        <v>0</v>
      </c>
      <c r="I16" s="101">
        <f>IFERROR(_xlfn.XLOOKUP($D16,'Production Forecast'!$D:$D,'Production Forecast'!I:I)/_xlfn.XLOOKUP(($B16&amp;" TOTAL"),'Production Forecast'!$D:$D,'Production Forecast'!I:I),0)</f>
        <v>0</v>
      </c>
      <c r="J16" s="96">
        <f>IFERROR(_xlfn.XLOOKUP($D16,'Production Forecast'!$D:$D,'Production Forecast'!J:J)/_xlfn.XLOOKUP(($B16&amp;" TOTAL"),'Production Forecast'!$D:$D,'Production Forecast'!J:J),0)</f>
        <v>0</v>
      </c>
      <c r="K16" s="96">
        <f>IFERROR(_xlfn.XLOOKUP($D16,'Production Forecast'!$D:$D,'Production Forecast'!K:K)/_xlfn.XLOOKUP(($B16&amp;" TOTAL"),'Production Forecast'!$D:$D,'Production Forecast'!K:K),0)</f>
        <v>0</v>
      </c>
      <c r="L16" s="96">
        <f>IFERROR(_xlfn.XLOOKUP($D16,'Production Forecast'!$D:$D,'Production Forecast'!L:L)/_xlfn.XLOOKUP(($B16&amp;" TOTAL"),'Production Forecast'!$D:$D,'Production Forecast'!L:L),0)</f>
        <v>0</v>
      </c>
      <c r="M16" s="96">
        <f>IFERROR(_xlfn.XLOOKUP($D16,'Production Forecast'!$D:$D,'Production Forecast'!M:M)/_xlfn.XLOOKUP(($B16&amp;" TOTAL"),'Production Forecast'!$D:$D,'Production Forecast'!M:M),0)</f>
        <v>0</v>
      </c>
      <c r="N16" s="96">
        <f>IFERROR(_xlfn.XLOOKUP($D16,'Production Forecast'!$D:$D,'Production Forecast'!N:N)/_xlfn.XLOOKUP(($B16&amp;" TOTAL"),'Production Forecast'!$D:$D,'Production Forecast'!N:N),0)</f>
        <v>0</v>
      </c>
      <c r="O16" s="96">
        <f>IFERROR(_xlfn.XLOOKUP($D16,'Production Forecast'!$D:$D,'Production Forecast'!O:O)/_xlfn.XLOOKUP(($B16&amp;" TOTAL"),'Production Forecast'!$D:$D,'Production Forecast'!O:O),0)</f>
        <v>0</v>
      </c>
      <c r="P16" s="96">
        <f>IFERROR(_xlfn.XLOOKUP($D16,'Production Forecast'!$D:$D,'Production Forecast'!P:P)/_xlfn.XLOOKUP(($B16&amp;" TOTAL"),'Production Forecast'!$D:$D,'Production Forecast'!P:P),0)</f>
        <v>0</v>
      </c>
      <c r="Q16" s="96">
        <f>IFERROR(_xlfn.XLOOKUP($D16,'Production Forecast'!$D:$D,'Production Forecast'!Q:Q)/_xlfn.XLOOKUP(($B16&amp;" TOTAL"),'Production Forecast'!$D:$D,'Production Forecast'!Q:Q),0)</f>
        <v>0</v>
      </c>
      <c r="R16" s="96">
        <f>IFERROR(_xlfn.XLOOKUP($D16,'Production Forecast'!$D:$D,'Production Forecast'!R:R)/_xlfn.XLOOKUP(($B16&amp;" TOTAL"),'Production Forecast'!$D:$D,'Production Forecast'!R:R),0)</f>
        <v>0</v>
      </c>
      <c r="S16" s="96">
        <f>IFERROR(_xlfn.XLOOKUP($D16,'Production Forecast'!$D:$D,'Production Forecast'!S:S)/_xlfn.XLOOKUP(($B16&amp;" TOTAL"),'Production Forecast'!$D:$D,'Production Forecast'!S:S),0)</f>
        <v>0</v>
      </c>
      <c r="T16" s="100">
        <f>IFERROR(_xlfn.XLOOKUP($D16,'Production Forecast'!$D:$D,'Production Forecast'!T:T)/_xlfn.XLOOKUP(($B16&amp;" TOTAL"),'Production Forecast'!$D:$D,'Production Forecast'!T:T),0)</f>
        <v>0</v>
      </c>
      <c r="U16" s="102">
        <f>IFERROR(_xlfn.XLOOKUP($D16,'Production Forecast'!$D:$D,'Production Forecast'!U:U)/_xlfn.XLOOKUP(($B16&amp;" TOTAL"),'Production Forecast'!$D:$D,'Production Forecast'!U:U),0)</f>
        <v>0</v>
      </c>
      <c r="V16" s="3"/>
    </row>
    <row r="17" spans="2:22" hidden="1" outlineLevel="1" x14ac:dyDescent="0.35">
      <c r="B17" s="249" t="str">
        <f>'MASTER Product Listing'!B10</f>
        <v>Additional Product</v>
      </c>
      <c r="C17" s="249">
        <f>'MASTER Product Listing'!C10</f>
        <v>0</v>
      </c>
      <c r="D17" s="249">
        <f>'MASTER Product Listing'!D10</f>
        <v>0</v>
      </c>
      <c r="E17" s="250" t="str">
        <f ca="1">_xlfn.XLOOKUP(D17,'Unit Economic Insights'!$D:$D,'Unit Economic Insights'!$J:$J)</f>
        <v/>
      </c>
      <c r="F17" s="251">
        <f>IFERROR(_xlfn.XLOOKUP($D17,'Production Forecast'!$D:$D,'Production Forecast'!F:F)/_xlfn.XLOOKUP(($B17&amp;" TOTAL"),'Production Forecast'!$D:$D,'Production Forecast'!F:F),0)</f>
        <v>0</v>
      </c>
      <c r="G17" s="251">
        <f>IFERROR(_xlfn.XLOOKUP($D17,'Production Forecast'!$D:$D,'Production Forecast'!G:G)/_xlfn.XLOOKUP(($B17&amp;" TOTAL"),'Production Forecast'!$D:$D,'Production Forecast'!G:G),0)</f>
        <v>0</v>
      </c>
      <c r="H17" s="252">
        <f>IFERROR(_xlfn.XLOOKUP($D17,'Production Forecast'!$D:$D,'Production Forecast'!H:H)/_xlfn.XLOOKUP(($B17&amp;" TOTAL"),'Production Forecast'!$D:$D,'Production Forecast'!H:H),0)</f>
        <v>0</v>
      </c>
      <c r="I17" s="253">
        <f>IFERROR(_xlfn.XLOOKUP($D17,'Production Forecast'!$D:$D,'Production Forecast'!I:I)/_xlfn.XLOOKUP(($B17&amp;" TOTAL"),'Production Forecast'!$D:$D,'Production Forecast'!I:I),0)</f>
        <v>0</v>
      </c>
      <c r="J17" s="251">
        <f>IFERROR(_xlfn.XLOOKUP($D17,'Production Forecast'!$D:$D,'Production Forecast'!J:J)/_xlfn.XLOOKUP(($B17&amp;" TOTAL"),'Production Forecast'!$D:$D,'Production Forecast'!J:J),0)</f>
        <v>0</v>
      </c>
      <c r="K17" s="251">
        <f>IFERROR(_xlfn.XLOOKUP($D17,'Production Forecast'!$D:$D,'Production Forecast'!K:K)/_xlfn.XLOOKUP(($B17&amp;" TOTAL"),'Production Forecast'!$D:$D,'Production Forecast'!K:K),0)</f>
        <v>0</v>
      </c>
      <c r="L17" s="251">
        <f>IFERROR(_xlfn.XLOOKUP($D17,'Production Forecast'!$D:$D,'Production Forecast'!L:L)/_xlfn.XLOOKUP(($B17&amp;" TOTAL"),'Production Forecast'!$D:$D,'Production Forecast'!L:L),0)</f>
        <v>0</v>
      </c>
      <c r="M17" s="251">
        <f>IFERROR(_xlfn.XLOOKUP($D17,'Production Forecast'!$D:$D,'Production Forecast'!M:M)/_xlfn.XLOOKUP(($B17&amp;" TOTAL"),'Production Forecast'!$D:$D,'Production Forecast'!M:M),0)</f>
        <v>0</v>
      </c>
      <c r="N17" s="251">
        <f>IFERROR(_xlfn.XLOOKUP($D17,'Production Forecast'!$D:$D,'Production Forecast'!N:N)/_xlfn.XLOOKUP(($B17&amp;" TOTAL"),'Production Forecast'!$D:$D,'Production Forecast'!N:N),0)</f>
        <v>0</v>
      </c>
      <c r="O17" s="251">
        <f>IFERROR(_xlfn.XLOOKUP($D17,'Production Forecast'!$D:$D,'Production Forecast'!O:O)/_xlfn.XLOOKUP(($B17&amp;" TOTAL"),'Production Forecast'!$D:$D,'Production Forecast'!O:O),0)</f>
        <v>0</v>
      </c>
      <c r="P17" s="251">
        <f>IFERROR(_xlfn.XLOOKUP($D17,'Production Forecast'!$D:$D,'Production Forecast'!P:P)/_xlfn.XLOOKUP(($B17&amp;" TOTAL"),'Production Forecast'!$D:$D,'Production Forecast'!P:P),0)</f>
        <v>0</v>
      </c>
      <c r="Q17" s="251">
        <f>IFERROR(_xlfn.XLOOKUP($D17,'Production Forecast'!$D:$D,'Production Forecast'!Q:Q)/_xlfn.XLOOKUP(($B17&amp;" TOTAL"),'Production Forecast'!$D:$D,'Production Forecast'!Q:Q),0)</f>
        <v>0</v>
      </c>
      <c r="R17" s="251">
        <f>IFERROR(_xlfn.XLOOKUP($D17,'Production Forecast'!$D:$D,'Production Forecast'!R:R)/_xlfn.XLOOKUP(($B17&amp;" TOTAL"),'Production Forecast'!$D:$D,'Production Forecast'!R:R),0)</f>
        <v>0</v>
      </c>
      <c r="S17" s="251">
        <f>IFERROR(_xlfn.XLOOKUP($D17,'Production Forecast'!$D:$D,'Production Forecast'!S:S)/_xlfn.XLOOKUP(($B17&amp;" TOTAL"),'Production Forecast'!$D:$D,'Production Forecast'!S:S),0)</f>
        <v>0</v>
      </c>
      <c r="T17" s="252">
        <f>IFERROR(_xlfn.XLOOKUP($D17,'Production Forecast'!$D:$D,'Production Forecast'!T:T)/_xlfn.XLOOKUP(($B17&amp;" TOTAL"),'Production Forecast'!$D:$D,'Production Forecast'!T:T),0)</f>
        <v>0</v>
      </c>
      <c r="U17" s="254">
        <f>IFERROR(_xlfn.XLOOKUP($D17,'Production Forecast'!$D:$D,'Production Forecast'!U:U)/_xlfn.XLOOKUP(($B17&amp;" TOTAL"),'Production Forecast'!$D:$D,'Production Forecast'!U:U),0)</f>
        <v>0</v>
      </c>
      <c r="V17" s="3"/>
    </row>
    <row r="18" spans="2:22" s="108" customFormat="1" hidden="1" outlineLevel="1" x14ac:dyDescent="0.35">
      <c r="B18" s="259" t="str">
        <f>'MASTER Product Listing'!B11</f>
        <v>Additional Product</v>
      </c>
      <c r="C18" s="259">
        <f>'MASTER Product Listing'!C11</f>
        <v>0</v>
      </c>
      <c r="D18" s="259">
        <f>'MASTER Product Listing'!D11</f>
        <v>0</v>
      </c>
      <c r="E18" s="260"/>
      <c r="F18" s="261">
        <f>IFERROR(_xlfn.XLOOKUP($D18,'Production Forecast'!$D:$D,'Production Forecast'!F:F)/_xlfn.XLOOKUP(($B18&amp;" TOTAL"),'Production Forecast'!$D:$D,'Production Forecast'!F:F),0)</f>
        <v>0</v>
      </c>
      <c r="G18" s="261">
        <f>IFERROR(_xlfn.XLOOKUP($D18,'Production Forecast'!$D:$D,'Production Forecast'!G:G)/_xlfn.XLOOKUP(($B18&amp;" TOTAL"),'Production Forecast'!$D:$D,'Production Forecast'!G:G),0)</f>
        <v>0</v>
      </c>
      <c r="H18" s="262">
        <f>IFERROR(_xlfn.XLOOKUP($D18,'Production Forecast'!$D:$D,'Production Forecast'!H:H)/_xlfn.XLOOKUP(($B18&amp;" TOTAL"),'Production Forecast'!$D:$D,'Production Forecast'!H:H),0)</f>
        <v>0</v>
      </c>
      <c r="I18" s="263">
        <f>IFERROR(_xlfn.XLOOKUP($D18,'Production Forecast'!$D:$D,'Production Forecast'!I:I)/_xlfn.XLOOKUP(($B18&amp;" TOTAL"),'Production Forecast'!$D:$D,'Production Forecast'!I:I),0)</f>
        <v>0</v>
      </c>
      <c r="J18" s="261">
        <f>IFERROR(_xlfn.XLOOKUP($D18,'Production Forecast'!$D:$D,'Production Forecast'!J:J)/_xlfn.XLOOKUP(($B18&amp;" TOTAL"),'Production Forecast'!$D:$D,'Production Forecast'!J:J),0)</f>
        <v>0</v>
      </c>
      <c r="K18" s="261">
        <f>IFERROR(_xlfn.XLOOKUP($D18,'Production Forecast'!$D:$D,'Production Forecast'!K:K)/_xlfn.XLOOKUP(($B18&amp;" TOTAL"),'Production Forecast'!$D:$D,'Production Forecast'!K:K),0)</f>
        <v>0</v>
      </c>
      <c r="L18" s="261">
        <f>IFERROR(_xlfn.XLOOKUP($D18,'Production Forecast'!$D:$D,'Production Forecast'!L:L)/_xlfn.XLOOKUP(($B18&amp;" TOTAL"),'Production Forecast'!$D:$D,'Production Forecast'!L:L),0)</f>
        <v>0</v>
      </c>
      <c r="M18" s="261">
        <f>IFERROR(_xlfn.XLOOKUP($D18,'Production Forecast'!$D:$D,'Production Forecast'!M:M)/_xlfn.XLOOKUP(($B18&amp;" TOTAL"),'Production Forecast'!$D:$D,'Production Forecast'!M:M),0)</f>
        <v>0</v>
      </c>
      <c r="N18" s="261">
        <f>IFERROR(_xlfn.XLOOKUP($D18,'Production Forecast'!$D:$D,'Production Forecast'!N:N)/_xlfn.XLOOKUP(($B18&amp;" TOTAL"),'Production Forecast'!$D:$D,'Production Forecast'!N:N),0)</f>
        <v>0</v>
      </c>
      <c r="O18" s="261">
        <f>IFERROR(_xlfn.XLOOKUP($D18,'Production Forecast'!$D:$D,'Production Forecast'!O:O)/_xlfn.XLOOKUP(($B18&amp;" TOTAL"),'Production Forecast'!$D:$D,'Production Forecast'!O:O),0)</f>
        <v>0</v>
      </c>
      <c r="P18" s="261">
        <f>IFERROR(_xlfn.XLOOKUP($D18,'Production Forecast'!$D:$D,'Production Forecast'!P:P)/_xlfn.XLOOKUP(($B18&amp;" TOTAL"),'Production Forecast'!$D:$D,'Production Forecast'!P:P),0)</f>
        <v>0</v>
      </c>
      <c r="Q18" s="261">
        <f>IFERROR(_xlfn.XLOOKUP($D18,'Production Forecast'!$D:$D,'Production Forecast'!Q:Q)/_xlfn.XLOOKUP(($B18&amp;" TOTAL"),'Production Forecast'!$D:$D,'Production Forecast'!Q:Q),0)</f>
        <v>0</v>
      </c>
      <c r="R18" s="261">
        <f>IFERROR(_xlfn.XLOOKUP($D18,'Production Forecast'!$D:$D,'Production Forecast'!R:R)/_xlfn.XLOOKUP(($B18&amp;" TOTAL"),'Production Forecast'!$D:$D,'Production Forecast'!R:R),0)</f>
        <v>0</v>
      </c>
      <c r="S18" s="261">
        <f>IFERROR(_xlfn.XLOOKUP($D18,'Production Forecast'!$D:$D,'Production Forecast'!S:S)/_xlfn.XLOOKUP(($B18&amp;" TOTAL"),'Production Forecast'!$D:$D,'Production Forecast'!S:S),0)</f>
        <v>0</v>
      </c>
      <c r="T18" s="262">
        <f>IFERROR(_xlfn.XLOOKUP($D18,'Production Forecast'!$D:$D,'Production Forecast'!T:T)/_xlfn.XLOOKUP(($B18&amp;" TOTAL"),'Production Forecast'!$D:$D,'Production Forecast'!T:T),0)</f>
        <v>0</v>
      </c>
      <c r="U18" s="264">
        <f>IFERROR(_xlfn.XLOOKUP($D18,'Production Forecast'!$D:$D,'Production Forecast'!U:U)/_xlfn.XLOOKUP(($B18&amp;" TOTAL"),'Production Forecast'!$D:$D,'Production Forecast'!U:U),0)</f>
        <v>0</v>
      </c>
      <c r="V18" s="3"/>
    </row>
    <row r="19" spans="2:22" s="108" customFormat="1" hidden="1" outlineLevel="1" x14ac:dyDescent="0.35">
      <c r="B19" s="265" t="str">
        <f>'MASTER Product Listing'!B12</f>
        <v>Additional Product</v>
      </c>
      <c r="C19" s="265">
        <f>'MASTER Product Listing'!C12</f>
        <v>0</v>
      </c>
      <c r="D19" s="265">
        <f>'MASTER Product Listing'!D12</f>
        <v>0</v>
      </c>
      <c r="E19" s="266"/>
      <c r="F19" s="267">
        <f>IFERROR(_xlfn.XLOOKUP($D19,'Production Forecast'!$D:$D,'Production Forecast'!F:F)/_xlfn.XLOOKUP(($B19&amp;" TOTAL"),'Production Forecast'!$D:$D,'Production Forecast'!F:F),0)</f>
        <v>0</v>
      </c>
      <c r="G19" s="267">
        <f>IFERROR(_xlfn.XLOOKUP($D19,'Production Forecast'!$D:$D,'Production Forecast'!G:G)/_xlfn.XLOOKUP(($B19&amp;" TOTAL"),'Production Forecast'!$D:$D,'Production Forecast'!G:G),0)</f>
        <v>0</v>
      </c>
      <c r="H19" s="268">
        <f>IFERROR(_xlfn.XLOOKUP($D19,'Production Forecast'!$D:$D,'Production Forecast'!H:H)/_xlfn.XLOOKUP(($B19&amp;" TOTAL"),'Production Forecast'!$D:$D,'Production Forecast'!H:H),0)</f>
        <v>0</v>
      </c>
      <c r="I19" s="269">
        <f>IFERROR(_xlfn.XLOOKUP($D19,'Production Forecast'!$D:$D,'Production Forecast'!I:I)/_xlfn.XLOOKUP(($B19&amp;" TOTAL"),'Production Forecast'!$D:$D,'Production Forecast'!I:I),0)</f>
        <v>0</v>
      </c>
      <c r="J19" s="267">
        <f>IFERROR(_xlfn.XLOOKUP($D19,'Production Forecast'!$D:$D,'Production Forecast'!J:J)/_xlfn.XLOOKUP(($B19&amp;" TOTAL"),'Production Forecast'!$D:$D,'Production Forecast'!J:J),0)</f>
        <v>0</v>
      </c>
      <c r="K19" s="267">
        <f>IFERROR(_xlfn.XLOOKUP($D19,'Production Forecast'!$D:$D,'Production Forecast'!K:K)/_xlfn.XLOOKUP(($B19&amp;" TOTAL"),'Production Forecast'!$D:$D,'Production Forecast'!K:K),0)</f>
        <v>0</v>
      </c>
      <c r="L19" s="267">
        <f>IFERROR(_xlfn.XLOOKUP($D19,'Production Forecast'!$D:$D,'Production Forecast'!L:L)/_xlfn.XLOOKUP(($B19&amp;" TOTAL"),'Production Forecast'!$D:$D,'Production Forecast'!L:L),0)</f>
        <v>0</v>
      </c>
      <c r="M19" s="267">
        <f>IFERROR(_xlfn.XLOOKUP($D19,'Production Forecast'!$D:$D,'Production Forecast'!M:M)/_xlfn.XLOOKUP(($B19&amp;" TOTAL"),'Production Forecast'!$D:$D,'Production Forecast'!M:M),0)</f>
        <v>0</v>
      </c>
      <c r="N19" s="267">
        <f>IFERROR(_xlfn.XLOOKUP($D19,'Production Forecast'!$D:$D,'Production Forecast'!N:N)/_xlfn.XLOOKUP(($B19&amp;" TOTAL"),'Production Forecast'!$D:$D,'Production Forecast'!N:N),0)</f>
        <v>0</v>
      </c>
      <c r="O19" s="267">
        <f>IFERROR(_xlfn.XLOOKUP($D19,'Production Forecast'!$D:$D,'Production Forecast'!O:O)/_xlfn.XLOOKUP(($B19&amp;" TOTAL"),'Production Forecast'!$D:$D,'Production Forecast'!O:O),0)</f>
        <v>0</v>
      </c>
      <c r="P19" s="267">
        <f>IFERROR(_xlfn.XLOOKUP($D19,'Production Forecast'!$D:$D,'Production Forecast'!P:P)/_xlfn.XLOOKUP(($B19&amp;" TOTAL"),'Production Forecast'!$D:$D,'Production Forecast'!P:P),0)</f>
        <v>0</v>
      </c>
      <c r="Q19" s="267">
        <f>IFERROR(_xlfn.XLOOKUP($D19,'Production Forecast'!$D:$D,'Production Forecast'!Q:Q)/_xlfn.XLOOKUP(($B19&amp;" TOTAL"),'Production Forecast'!$D:$D,'Production Forecast'!Q:Q),0)</f>
        <v>0</v>
      </c>
      <c r="R19" s="267">
        <f>IFERROR(_xlfn.XLOOKUP($D19,'Production Forecast'!$D:$D,'Production Forecast'!R:R)/_xlfn.XLOOKUP(($B19&amp;" TOTAL"),'Production Forecast'!$D:$D,'Production Forecast'!R:R),0)</f>
        <v>0</v>
      </c>
      <c r="S19" s="267">
        <f>IFERROR(_xlfn.XLOOKUP($D19,'Production Forecast'!$D:$D,'Production Forecast'!S:S)/_xlfn.XLOOKUP(($B19&amp;" TOTAL"),'Production Forecast'!$D:$D,'Production Forecast'!S:S),0)</f>
        <v>0</v>
      </c>
      <c r="T19" s="268">
        <f>IFERROR(_xlfn.XLOOKUP($D19,'Production Forecast'!$D:$D,'Production Forecast'!T:T)/_xlfn.XLOOKUP(($B19&amp;" TOTAL"),'Production Forecast'!$D:$D,'Production Forecast'!T:T),0)</f>
        <v>0</v>
      </c>
      <c r="U19" s="270">
        <f>IFERROR(_xlfn.XLOOKUP($D19,'Production Forecast'!$D:$D,'Production Forecast'!U:U)/_xlfn.XLOOKUP(($B19&amp;" TOTAL"),'Production Forecast'!$D:$D,'Production Forecast'!U:U),0)</f>
        <v>0</v>
      </c>
      <c r="V19" s="3"/>
    </row>
    <row r="20" spans="2:22" s="108" customFormat="1" hidden="1" outlineLevel="1" x14ac:dyDescent="0.35">
      <c r="B20" s="265" t="str">
        <f>'MASTER Product Listing'!B13</f>
        <v>Additional Product</v>
      </c>
      <c r="C20" s="265">
        <f>'MASTER Product Listing'!C13</f>
        <v>0</v>
      </c>
      <c r="D20" s="265">
        <f>'MASTER Product Listing'!D13</f>
        <v>0</v>
      </c>
      <c r="E20" s="266"/>
      <c r="F20" s="267">
        <f>IFERROR(_xlfn.XLOOKUP($D20,'Production Forecast'!$D:$D,'Production Forecast'!F:F)/_xlfn.XLOOKUP(($B20&amp;" TOTAL"),'Production Forecast'!$D:$D,'Production Forecast'!F:F),0)</f>
        <v>0</v>
      </c>
      <c r="G20" s="267">
        <f>IFERROR(_xlfn.XLOOKUP($D20,'Production Forecast'!$D:$D,'Production Forecast'!G:G)/_xlfn.XLOOKUP(($B20&amp;" TOTAL"),'Production Forecast'!$D:$D,'Production Forecast'!G:G),0)</f>
        <v>0</v>
      </c>
      <c r="H20" s="268">
        <f>IFERROR(_xlfn.XLOOKUP($D20,'Production Forecast'!$D:$D,'Production Forecast'!H:H)/_xlfn.XLOOKUP(($B20&amp;" TOTAL"),'Production Forecast'!$D:$D,'Production Forecast'!H:H),0)</f>
        <v>0</v>
      </c>
      <c r="I20" s="269">
        <f>IFERROR(_xlfn.XLOOKUP($D20,'Production Forecast'!$D:$D,'Production Forecast'!I:I)/_xlfn.XLOOKUP(($B20&amp;" TOTAL"),'Production Forecast'!$D:$D,'Production Forecast'!I:I),0)</f>
        <v>0</v>
      </c>
      <c r="J20" s="267">
        <f>IFERROR(_xlfn.XLOOKUP($D20,'Production Forecast'!$D:$D,'Production Forecast'!J:J)/_xlfn.XLOOKUP(($B20&amp;" TOTAL"),'Production Forecast'!$D:$D,'Production Forecast'!J:J),0)</f>
        <v>0</v>
      </c>
      <c r="K20" s="267">
        <f>IFERROR(_xlfn.XLOOKUP($D20,'Production Forecast'!$D:$D,'Production Forecast'!K:K)/_xlfn.XLOOKUP(($B20&amp;" TOTAL"),'Production Forecast'!$D:$D,'Production Forecast'!K:K),0)</f>
        <v>0</v>
      </c>
      <c r="L20" s="267">
        <f>IFERROR(_xlfn.XLOOKUP($D20,'Production Forecast'!$D:$D,'Production Forecast'!L:L)/_xlfn.XLOOKUP(($B20&amp;" TOTAL"),'Production Forecast'!$D:$D,'Production Forecast'!L:L),0)</f>
        <v>0</v>
      </c>
      <c r="M20" s="267">
        <f>IFERROR(_xlfn.XLOOKUP($D20,'Production Forecast'!$D:$D,'Production Forecast'!M:M)/_xlfn.XLOOKUP(($B20&amp;" TOTAL"),'Production Forecast'!$D:$D,'Production Forecast'!M:M),0)</f>
        <v>0</v>
      </c>
      <c r="N20" s="267">
        <f>IFERROR(_xlfn.XLOOKUP($D20,'Production Forecast'!$D:$D,'Production Forecast'!N:N)/_xlfn.XLOOKUP(($B20&amp;" TOTAL"),'Production Forecast'!$D:$D,'Production Forecast'!N:N),0)</f>
        <v>0</v>
      </c>
      <c r="O20" s="267">
        <f>IFERROR(_xlfn.XLOOKUP($D20,'Production Forecast'!$D:$D,'Production Forecast'!O:O)/_xlfn.XLOOKUP(($B20&amp;" TOTAL"),'Production Forecast'!$D:$D,'Production Forecast'!O:O),0)</f>
        <v>0</v>
      </c>
      <c r="P20" s="267">
        <f>IFERROR(_xlfn.XLOOKUP($D20,'Production Forecast'!$D:$D,'Production Forecast'!P:P)/_xlfn.XLOOKUP(($B20&amp;" TOTAL"),'Production Forecast'!$D:$D,'Production Forecast'!P:P),0)</f>
        <v>0</v>
      </c>
      <c r="Q20" s="267">
        <f>IFERROR(_xlfn.XLOOKUP($D20,'Production Forecast'!$D:$D,'Production Forecast'!Q:Q)/_xlfn.XLOOKUP(($B20&amp;" TOTAL"),'Production Forecast'!$D:$D,'Production Forecast'!Q:Q),0)</f>
        <v>0</v>
      </c>
      <c r="R20" s="267">
        <f>IFERROR(_xlfn.XLOOKUP($D20,'Production Forecast'!$D:$D,'Production Forecast'!R:R)/_xlfn.XLOOKUP(($B20&amp;" TOTAL"),'Production Forecast'!$D:$D,'Production Forecast'!R:R),0)</f>
        <v>0</v>
      </c>
      <c r="S20" s="267">
        <f>IFERROR(_xlfn.XLOOKUP($D20,'Production Forecast'!$D:$D,'Production Forecast'!S:S)/_xlfn.XLOOKUP(($B20&amp;" TOTAL"),'Production Forecast'!$D:$D,'Production Forecast'!S:S),0)</f>
        <v>0</v>
      </c>
      <c r="T20" s="268">
        <f>IFERROR(_xlfn.XLOOKUP($D20,'Production Forecast'!$D:$D,'Production Forecast'!T:T)/_xlfn.XLOOKUP(($B20&amp;" TOTAL"),'Production Forecast'!$D:$D,'Production Forecast'!T:T),0)</f>
        <v>0</v>
      </c>
      <c r="U20" s="270">
        <f>IFERROR(_xlfn.XLOOKUP($D20,'Production Forecast'!$D:$D,'Production Forecast'!U:U)/_xlfn.XLOOKUP(($B20&amp;" TOTAL"),'Production Forecast'!$D:$D,'Production Forecast'!U:U),0)</f>
        <v>0</v>
      </c>
      <c r="V20" s="3"/>
    </row>
    <row r="21" spans="2:22" s="108" customFormat="1" hidden="1" outlineLevel="1" x14ac:dyDescent="0.35">
      <c r="B21" s="265" t="str">
        <f>'MASTER Product Listing'!B14</f>
        <v>Additional Product</v>
      </c>
      <c r="C21" s="265">
        <f>'MASTER Product Listing'!C14</f>
        <v>0</v>
      </c>
      <c r="D21" s="265">
        <f>'MASTER Product Listing'!D14</f>
        <v>0</v>
      </c>
      <c r="E21" s="266"/>
      <c r="F21" s="267">
        <f>IFERROR(_xlfn.XLOOKUP($D21,'Production Forecast'!$D:$D,'Production Forecast'!F:F)/_xlfn.XLOOKUP(($B21&amp;" TOTAL"),'Production Forecast'!$D:$D,'Production Forecast'!F:F),0)</f>
        <v>0</v>
      </c>
      <c r="G21" s="267">
        <f>IFERROR(_xlfn.XLOOKUP($D21,'Production Forecast'!$D:$D,'Production Forecast'!G:G)/_xlfn.XLOOKUP(($B21&amp;" TOTAL"),'Production Forecast'!$D:$D,'Production Forecast'!G:G),0)</f>
        <v>0</v>
      </c>
      <c r="H21" s="268">
        <f>IFERROR(_xlfn.XLOOKUP($D21,'Production Forecast'!$D:$D,'Production Forecast'!H:H)/_xlfn.XLOOKUP(($B21&amp;" TOTAL"),'Production Forecast'!$D:$D,'Production Forecast'!H:H),0)</f>
        <v>0</v>
      </c>
      <c r="I21" s="269">
        <f>IFERROR(_xlfn.XLOOKUP($D21,'Production Forecast'!$D:$D,'Production Forecast'!I:I)/_xlfn.XLOOKUP(($B21&amp;" TOTAL"),'Production Forecast'!$D:$D,'Production Forecast'!I:I),0)</f>
        <v>0</v>
      </c>
      <c r="J21" s="267">
        <f>IFERROR(_xlfn.XLOOKUP($D21,'Production Forecast'!$D:$D,'Production Forecast'!J:J)/_xlfn.XLOOKUP(($B21&amp;" TOTAL"),'Production Forecast'!$D:$D,'Production Forecast'!J:J),0)</f>
        <v>0</v>
      </c>
      <c r="K21" s="267">
        <f>IFERROR(_xlfn.XLOOKUP($D21,'Production Forecast'!$D:$D,'Production Forecast'!K:K)/_xlfn.XLOOKUP(($B21&amp;" TOTAL"),'Production Forecast'!$D:$D,'Production Forecast'!K:K),0)</f>
        <v>0</v>
      </c>
      <c r="L21" s="267">
        <f>IFERROR(_xlfn.XLOOKUP($D21,'Production Forecast'!$D:$D,'Production Forecast'!L:L)/_xlfn.XLOOKUP(($B21&amp;" TOTAL"),'Production Forecast'!$D:$D,'Production Forecast'!L:L),0)</f>
        <v>0</v>
      </c>
      <c r="M21" s="267">
        <f>IFERROR(_xlfn.XLOOKUP($D21,'Production Forecast'!$D:$D,'Production Forecast'!M:M)/_xlfn.XLOOKUP(($B21&amp;" TOTAL"),'Production Forecast'!$D:$D,'Production Forecast'!M:M),0)</f>
        <v>0</v>
      </c>
      <c r="N21" s="267">
        <f>IFERROR(_xlfn.XLOOKUP($D21,'Production Forecast'!$D:$D,'Production Forecast'!N:N)/_xlfn.XLOOKUP(($B21&amp;" TOTAL"),'Production Forecast'!$D:$D,'Production Forecast'!N:N),0)</f>
        <v>0</v>
      </c>
      <c r="O21" s="267">
        <f>IFERROR(_xlfn.XLOOKUP($D21,'Production Forecast'!$D:$D,'Production Forecast'!O:O)/_xlfn.XLOOKUP(($B21&amp;" TOTAL"),'Production Forecast'!$D:$D,'Production Forecast'!O:O),0)</f>
        <v>0</v>
      </c>
      <c r="P21" s="267">
        <f>IFERROR(_xlfn.XLOOKUP($D21,'Production Forecast'!$D:$D,'Production Forecast'!P:P)/_xlfn.XLOOKUP(($B21&amp;" TOTAL"),'Production Forecast'!$D:$D,'Production Forecast'!P:P),0)</f>
        <v>0</v>
      </c>
      <c r="Q21" s="267">
        <f>IFERROR(_xlfn.XLOOKUP($D21,'Production Forecast'!$D:$D,'Production Forecast'!Q:Q)/_xlfn.XLOOKUP(($B21&amp;" TOTAL"),'Production Forecast'!$D:$D,'Production Forecast'!Q:Q),0)</f>
        <v>0</v>
      </c>
      <c r="R21" s="267">
        <f>IFERROR(_xlfn.XLOOKUP($D21,'Production Forecast'!$D:$D,'Production Forecast'!R:R)/_xlfn.XLOOKUP(($B21&amp;" TOTAL"),'Production Forecast'!$D:$D,'Production Forecast'!R:R),0)</f>
        <v>0</v>
      </c>
      <c r="S21" s="267">
        <f>IFERROR(_xlfn.XLOOKUP($D21,'Production Forecast'!$D:$D,'Production Forecast'!S:S)/_xlfn.XLOOKUP(($B21&amp;" TOTAL"),'Production Forecast'!$D:$D,'Production Forecast'!S:S),0)</f>
        <v>0</v>
      </c>
      <c r="T21" s="268">
        <f>IFERROR(_xlfn.XLOOKUP($D21,'Production Forecast'!$D:$D,'Production Forecast'!T:T)/_xlfn.XLOOKUP(($B21&amp;" TOTAL"),'Production Forecast'!$D:$D,'Production Forecast'!T:T),0)</f>
        <v>0</v>
      </c>
      <c r="U21" s="270">
        <f>IFERROR(_xlfn.XLOOKUP($D21,'Production Forecast'!$D:$D,'Production Forecast'!U:U)/_xlfn.XLOOKUP(($B21&amp;" TOTAL"),'Production Forecast'!$D:$D,'Production Forecast'!U:U),0)</f>
        <v>0</v>
      </c>
      <c r="V21" s="3"/>
    </row>
    <row r="22" spans="2:22" s="108" customFormat="1" hidden="1" outlineLevel="1" x14ac:dyDescent="0.35">
      <c r="B22" s="265" t="str">
        <f>'MASTER Product Listing'!B15</f>
        <v>Additional Product</v>
      </c>
      <c r="C22" s="265">
        <f>'MASTER Product Listing'!C15</f>
        <v>0</v>
      </c>
      <c r="D22" s="265">
        <f>'MASTER Product Listing'!D15</f>
        <v>0</v>
      </c>
      <c r="E22" s="266"/>
      <c r="F22" s="267">
        <f>IFERROR(_xlfn.XLOOKUP($D22,'Production Forecast'!$D:$D,'Production Forecast'!F:F)/_xlfn.XLOOKUP(($B22&amp;" TOTAL"),'Production Forecast'!$D:$D,'Production Forecast'!F:F),0)</f>
        <v>0</v>
      </c>
      <c r="G22" s="267">
        <f>IFERROR(_xlfn.XLOOKUP($D22,'Production Forecast'!$D:$D,'Production Forecast'!G:G)/_xlfn.XLOOKUP(($B22&amp;" TOTAL"),'Production Forecast'!$D:$D,'Production Forecast'!G:G),0)</f>
        <v>0</v>
      </c>
      <c r="H22" s="268">
        <f>IFERROR(_xlfn.XLOOKUP($D22,'Production Forecast'!$D:$D,'Production Forecast'!H:H)/_xlfn.XLOOKUP(($B22&amp;" TOTAL"),'Production Forecast'!$D:$D,'Production Forecast'!H:H),0)</f>
        <v>0</v>
      </c>
      <c r="I22" s="269">
        <f>IFERROR(_xlfn.XLOOKUP($D22,'Production Forecast'!$D:$D,'Production Forecast'!I:I)/_xlfn.XLOOKUP(($B22&amp;" TOTAL"),'Production Forecast'!$D:$D,'Production Forecast'!I:I),0)</f>
        <v>0</v>
      </c>
      <c r="J22" s="267">
        <f>IFERROR(_xlfn.XLOOKUP($D22,'Production Forecast'!$D:$D,'Production Forecast'!J:J)/_xlfn.XLOOKUP(($B22&amp;" TOTAL"),'Production Forecast'!$D:$D,'Production Forecast'!J:J),0)</f>
        <v>0</v>
      </c>
      <c r="K22" s="267">
        <f>IFERROR(_xlfn.XLOOKUP($D22,'Production Forecast'!$D:$D,'Production Forecast'!K:K)/_xlfn.XLOOKUP(($B22&amp;" TOTAL"),'Production Forecast'!$D:$D,'Production Forecast'!K:K),0)</f>
        <v>0</v>
      </c>
      <c r="L22" s="267">
        <f>IFERROR(_xlfn.XLOOKUP($D22,'Production Forecast'!$D:$D,'Production Forecast'!L:L)/_xlfn.XLOOKUP(($B22&amp;" TOTAL"),'Production Forecast'!$D:$D,'Production Forecast'!L:L),0)</f>
        <v>0</v>
      </c>
      <c r="M22" s="267">
        <f>IFERROR(_xlfn.XLOOKUP($D22,'Production Forecast'!$D:$D,'Production Forecast'!M:M)/_xlfn.XLOOKUP(($B22&amp;" TOTAL"),'Production Forecast'!$D:$D,'Production Forecast'!M:M),0)</f>
        <v>0</v>
      </c>
      <c r="N22" s="267">
        <f>IFERROR(_xlfn.XLOOKUP($D22,'Production Forecast'!$D:$D,'Production Forecast'!N:N)/_xlfn.XLOOKUP(($B22&amp;" TOTAL"),'Production Forecast'!$D:$D,'Production Forecast'!N:N),0)</f>
        <v>0</v>
      </c>
      <c r="O22" s="267">
        <f>IFERROR(_xlfn.XLOOKUP($D22,'Production Forecast'!$D:$D,'Production Forecast'!O:O)/_xlfn.XLOOKUP(($B22&amp;" TOTAL"),'Production Forecast'!$D:$D,'Production Forecast'!O:O),0)</f>
        <v>0</v>
      </c>
      <c r="P22" s="267">
        <f>IFERROR(_xlfn.XLOOKUP($D22,'Production Forecast'!$D:$D,'Production Forecast'!P:P)/_xlfn.XLOOKUP(($B22&amp;" TOTAL"),'Production Forecast'!$D:$D,'Production Forecast'!P:P),0)</f>
        <v>0</v>
      </c>
      <c r="Q22" s="267">
        <f>IFERROR(_xlfn.XLOOKUP($D22,'Production Forecast'!$D:$D,'Production Forecast'!Q:Q)/_xlfn.XLOOKUP(($B22&amp;" TOTAL"),'Production Forecast'!$D:$D,'Production Forecast'!Q:Q),0)</f>
        <v>0</v>
      </c>
      <c r="R22" s="267">
        <f>IFERROR(_xlfn.XLOOKUP($D22,'Production Forecast'!$D:$D,'Production Forecast'!R:R)/_xlfn.XLOOKUP(($B22&amp;" TOTAL"),'Production Forecast'!$D:$D,'Production Forecast'!R:R),0)</f>
        <v>0</v>
      </c>
      <c r="S22" s="267">
        <f>IFERROR(_xlfn.XLOOKUP($D22,'Production Forecast'!$D:$D,'Production Forecast'!S:S)/_xlfn.XLOOKUP(($B22&amp;" TOTAL"),'Production Forecast'!$D:$D,'Production Forecast'!S:S),0)</f>
        <v>0</v>
      </c>
      <c r="T22" s="268">
        <f>IFERROR(_xlfn.XLOOKUP($D22,'Production Forecast'!$D:$D,'Production Forecast'!T:T)/_xlfn.XLOOKUP(($B22&amp;" TOTAL"),'Production Forecast'!$D:$D,'Production Forecast'!T:T),0)</f>
        <v>0</v>
      </c>
      <c r="U22" s="270">
        <f>IFERROR(_xlfn.XLOOKUP($D22,'Production Forecast'!$D:$D,'Production Forecast'!U:U)/_xlfn.XLOOKUP(($B22&amp;" TOTAL"),'Production Forecast'!$D:$D,'Production Forecast'!U:U),0)</f>
        <v>0</v>
      </c>
      <c r="V22" s="3"/>
    </row>
    <row r="23" spans="2:22" s="108" customFormat="1" hidden="1" outlineLevel="1" x14ac:dyDescent="0.35">
      <c r="B23" s="265" t="str">
        <f>'MASTER Product Listing'!B16</f>
        <v>Additional Product</v>
      </c>
      <c r="C23" s="265">
        <f>'MASTER Product Listing'!C16</f>
        <v>0</v>
      </c>
      <c r="D23" s="265">
        <f>'MASTER Product Listing'!D16</f>
        <v>0</v>
      </c>
      <c r="E23" s="266"/>
      <c r="F23" s="267">
        <f>IFERROR(_xlfn.XLOOKUP($D23,'Production Forecast'!$D:$D,'Production Forecast'!F:F)/_xlfn.XLOOKUP(($B23&amp;" TOTAL"),'Production Forecast'!$D:$D,'Production Forecast'!F:F),0)</f>
        <v>0</v>
      </c>
      <c r="G23" s="267">
        <f>IFERROR(_xlfn.XLOOKUP($D23,'Production Forecast'!$D:$D,'Production Forecast'!G:G)/_xlfn.XLOOKUP(($B23&amp;" TOTAL"),'Production Forecast'!$D:$D,'Production Forecast'!G:G),0)</f>
        <v>0</v>
      </c>
      <c r="H23" s="268">
        <f>IFERROR(_xlfn.XLOOKUP($D23,'Production Forecast'!$D:$D,'Production Forecast'!H:H)/_xlfn.XLOOKUP(($B23&amp;" TOTAL"),'Production Forecast'!$D:$D,'Production Forecast'!H:H),0)</f>
        <v>0</v>
      </c>
      <c r="I23" s="269">
        <f>IFERROR(_xlfn.XLOOKUP($D23,'Production Forecast'!$D:$D,'Production Forecast'!I:I)/_xlfn.XLOOKUP(($B23&amp;" TOTAL"),'Production Forecast'!$D:$D,'Production Forecast'!I:I),0)</f>
        <v>0</v>
      </c>
      <c r="J23" s="267">
        <f>IFERROR(_xlfn.XLOOKUP($D23,'Production Forecast'!$D:$D,'Production Forecast'!J:J)/_xlfn.XLOOKUP(($B23&amp;" TOTAL"),'Production Forecast'!$D:$D,'Production Forecast'!J:J),0)</f>
        <v>0</v>
      </c>
      <c r="K23" s="267">
        <f>IFERROR(_xlfn.XLOOKUP($D23,'Production Forecast'!$D:$D,'Production Forecast'!K:K)/_xlfn.XLOOKUP(($B23&amp;" TOTAL"),'Production Forecast'!$D:$D,'Production Forecast'!K:K),0)</f>
        <v>0</v>
      </c>
      <c r="L23" s="267">
        <f>IFERROR(_xlfn.XLOOKUP($D23,'Production Forecast'!$D:$D,'Production Forecast'!L:L)/_xlfn.XLOOKUP(($B23&amp;" TOTAL"),'Production Forecast'!$D:$D,'Production Forecast'!L:L),0)</f>
        <v>0</v>
      </c>
      <c r="M23" s="267">
        <f>IFERROR(_xlfn.XLOOKUP($D23,'Production Forecast'!$D:$D,'Production Forecast'!M:M)/_xlfn.XLOOKUP(($B23&amp;" TOTAL"),'Production Forecast'!$D:$D,'Production Forecast'!M:M),0)</f>
        <v>0</v>
      </c>
      <c r="N23" s="267">
        <f>IFERROR(_xlfn.XLOOKUP($D23,'Production Forecast'!$D:$D,'Production Forecast'!N:N)/_xlfn.XLOOKUP(($B23&amp;" TOTAL"),'Production Forecast'!$D:$D,'Production Forecast'!N:N),0)</f>
        <v>0</v>
      </c>
      <c r="O23" s="267">
        <f>IFERROR(_xlfn.XLOOKUP($D23,'Production Forecast'!$D:$D,'Production Forecast'!O:O)/_xlfn.XLOOKUP(($B23&amp;" TOTAL"),'Production Forecast'!$D:$D,'Production Forecast'!O:O),0)</f>
        <v>0</v>
      </c>
      <c r="P23" s="267">
        <f>IFERROR(_xlfn.XLOOKUP($D23,'Production Forecast'!$D:$D,'Production Forecast'!P:P)/_xlfn.XLOOKUP(($B23&amp;" TOTAL"),'Production Forecast'!$D:$D,'Production Forecast'!P:P),0)</f>
        <v>0</v>
      </c>
      <c r="Q23" s="267">
        <f>IFERROR(_xlfn.XLOOKUP($D23,'Production Forecast'!$D:$D,'Production Forecast'!Q:Q)/_xlfn.XLOOKUP(($B23&amp;" TOTAL"),'Production Forecast'!$D:$D,'Production Forecast'!Q:Q),0)</f>
        <v>0</v>
      </c>
      <c r="R23" s="267">
        <f>IFERROR(_xlfn.XLOOKUP($D23,'Production Forecast'!$D:$D,'Production Forecast'!R:R)/_xlfn.XLOOKUP(($B23&amp;" TOTAL"),'Production Forecast'!$D:$D,'Production Forecast'!R:R),0)</f>
        <v>0</v>
      </c>
      <c r="S23" s="267">
        <f>IFERROR(_xlfn.XLOOKUP($D23,'Production Forecast'!$D:$D,'Production Forecast'!S:S)/_xlfn.XLOOKUP(($B23&amp;" TOTAL"),'Production Forecast'!$D:$D,'Production Forecast'!S:S),0)</f>
        <v>0</v>
      </c>
      <c r="T23" s="268">
        <f>IFERROR(_xlfn.XLOOKUP($D23,'Production Forecast'!$D:$D,'Production Forecast'!T:T)/_xlfn.XLOOKUP(($B23&amp;" TOTAL"),'Production Forecast'!$D:$D,'Production Forecast'!T:T),0)</f>
        <v>0</v>
      </c>
      <c r="U23" s="270">
        <f>IFERROR(_xlfn.XLOOKUP($D23,'Production Forecast'!$D:$D,'Production Forecast'!U:U)/_xlfn.XLOOKUP(($B23&amp;" TOTAL"),'Production Forecast'!$D:$D,'Production Forecast'!U:U),0)</f>
        <v>0</v>
      </c>
      <c r="V23" s="3"/>
    </row>
    <row r="24" spans="2:22" s="108" customFormat="1" hidden="1" outlineLevel="1" x14ac:dyDescent="0.35">
      <c r="B24" s="265" t="str">
        <f>'MASTER Product Listing'!B17</f>
        <v>Additional Product</v>
      </c>
      <c r="C24" s="265">
        <f>'MASTER Product Listing'!C17</f>
        <v>0</v>
      </c>
      <c r="D24" s="265">
        <f>'MASTER Product Listing'!D17</f>
        <v>0</v>
      </c>
      <c r="E24" s="266"/>
      <c r="F24" s="267">
        <f>IFERROR(_xlfn.XLOOKUP($D24,'Production Forecast'!$D:$D,'Production Forecast'!F:F)/_xlfn.XLOOKUP(($B24&amp;" TOTAL"),'Production Forecast'!$D:$D,'Production Forecast'!F:F),0)</f>
        <v>0</v>
      </c>
      <c r="G24" s="267">
        <f>IFERROR(_xlfn.XLOOKUP($D24,'Production Forecast'!$D:$D,'Production Forecast'!G:G)/_xlfn.XLOOKUP(($B24&amp;" TOTAL"),'Production Forecast'!$D:$D,'Production Forecast'!G:G),0)</f>
        <v>0</v>
      </c>
      <c r="H24" s="268">
        <f>IFERROR(_xlfn.XLOOKUP($D24,'Production Forecast'!$D:$D,'Production Forecast'!H:H)/_xlfn.XLOOKUP(($B24&amp;" TOTAL"),'Production Forecast'!$D:$D,'Production Forecast'!H:H),0)</f>
        <v>0</v>
      </c>
      <c r="I24" s="269">
        <f>IFERROR(_xlfn.XLOOKUP($D24,'Production Forecast'!$D:$D,'Production Forecast'!I:I)/_xlfn.XLOOKUP(($B24&amp;" TOTAL"),'Production Forecast'!$D:$D,'Production Forecast'!I:I),0)</f>
        <v>0</v>
      </c>
      <c r="J24" s="267">
        <f>IFERROR(_xlfn.XLOOKUP($D24,'Production Forecast'!$D:$D,'Production Forecast'!J:J)/_xlfn.XLOOKUP(($B24&amp;" TOTAL"),'Production Forecast'!$D:$D,'Production Forecast'!J:J),0)</f>
        <v>0</v>
      </c>
      <c r="K24" s="267">
        <f>IFERROR(_xlfn.XLOOKUP($D24,'Production Forecast'!$D:$D,'Production Forecast'!K:K)/_xlfn.XLOOKUP(($B24&amp;" TOTAL"),'Production Forecast'!$D:$D,'Production Forecast'!K:K),0)</f>
        <v>0</v>
      </c>
      <c r="L24" s="267">
        <f>IFERROR(_xlfn.XLOOKUP($D24,'Production Forecast'!$D:$D,'Production Forecast'!L:L)/_xlfn.XLOOKUP(($B24&amp;" TOTAL"),'Production Forecast'!$D:$D,'Production Forecast'!L:L),0)</f>
        <v>0</v>
      </c>
      <c r="M24" s="267">
        <f>IFERROR(_xlfn.XLOOKUP($D24,'Production Forecast'!$D:$D,'Production Forecast'!M:M)/_xlfn.XLOOKUP(($B24&amp;" TOTAL"),'Production Forecast'!$D:$D,'Production Forecast'!M:M),0)</f>
        <v>0</v>
      </c>
      <c r="N24" s="267">
        <f>IFERROR(_xlfn.XLOOKUP($D24,'Production Forecast'!$D:$D,'Production Forecast'!N:N)/_xlfn.XLOOKUP(($B24&amp;" TOTAL"),'Production Forecast'!$D:$D,'Production Forecast'!N:N),0)</f>
        <v>0</v>
      </c>
      <c r="O24" s="267">
        <f>IFERROR(_xlfn.XLOOKUP($D24,'Production Forecast'!$D:$D,'Production Forecast'!O:O)/_xlfn.XLOOKUP(($B24&amp;" TOTAL"),'Production Forecast'!$D:$D,'Production Forecast'!O:O),0)</f>
        <v>0</v>
      </c>
      <c r="P24" s="267">
        <f>IFERROR(_xlfn.XLOOKUP($D24,'Production Forecast'!$D:$D,'Production Forecast'!P:P)/_xlfn.XLOOKUP(($B24&amp;" TOTAL"),'Production Forecast'!$D:$D,'Production Forecast'!P:P),0)</f>
        <v>0</v>
      </c>
      <c r="Q24" s="267">
        <f>IFERROR(_xlfn.XLOOKUP($D24,'Production Forecast'!$D:$D,'Production Forecast'!Q:Q)/_xlfn.XLOOKUP(($B24&amp;" TOTAL"),'Production Forecast'!$D:$D,'Production Forecast'!Q:Q),0)</f>
        <v>0</v>
      </c>
      <c r="R24" s="267">
        <f>IFERROR(_xlfn.XLOOKUP($D24,'Production Forecast'!$D:$D,'Production Forecast'!R:R)/_xlfn.XLOOKUP(($B24&amp;" TOTAL"),'Production Forecast'!$D:$D,'Production Forecast'!R:R),0)</f>
        <v>0</v>
      </c>
      <c r="S24" s="267">
        <f>IFERROR(_xlfn.XLOOKUP($D24,'Production Forecast'!$D:$D,'Production Forecast'!S:S)/_xlfn.XLOOKUP(($B24&amp;" TOTAL"),'Production Forecast'!$D:$D,'Production Forecast'!S:S),0)</f>
        <v>0</v>
      </c>
      <c r="T24" s="268">
        <f>IFERROR(_xlfn.XLOOKUP($D24,'Production Forecast'!$D:$D,'Production Forecast'!T:T)/_xlfn.XLOOKUP(($B24&amp;" TOTAL"),'Production Forecast'!$D:$D,'Production Forecast'!T:T),0)</f>
        <v>0</v>
      </c>
      <c r="U24" s="270">
        <f>IFERROR(_xlfn.XLOOKUP($D24,'Production Forecast'!$D:$D,'Production Forecast'!U:U)/_xlfn.XLOOKUP(($B24&amp;" TOTAL"),'Production Forecast'!$D:$D,'Production Forecast'!U:U),0)</f>
        <v>0</v>
      </c>
      <c r="V24" s="3"/>
    </row>
    <row r="25" spans="2:22" s="108" customFormat="1" hidden="1" outlineLevel="1" x14ac:dyDescent="0.35">
      <c r="B25" s="265" t="str">
        <f>'MASTER Product Listing'!B18</f>
        <v>Additional Product</v>
      </c>
      <c r="C25" s="265">
        <f>'MASTER Product Listing'!C18</f>
        <v>0</v>
      </c>
      <c r="D25" s="265">
        <f>'MASTER Product Listing'!D18</f>
        <v>0</v>
      </c>
      <c r="E25" s="266"/>
      <c r="F25" s="267">
        <f>IFERROR(_xlfn.XLOOKUP($D25,'Production Forecast'!$D:$D,'Production Forecast'!F:F)/_xlfn.XLOOKUP(($B25&amp;" TOTAL"),'Production Forecast'!$D:$D,'Production Forecast'!F:F),0)</f>
        <v>0</v>
      </c>
      <c r="G25" s="267">
        <f>IFERROR(_xlfn.XLOOKUP($D25,'Production Forecast'!$D:$D,'Production Forecast'!G:G)/_xlfn.XLOOKUP(($B25&amp;" TOTAL"),'Production Forecast'!$D:$D,'Production Forecast'!G:G),0)</f>
        <v>0</v>
      </c>
      <c r="H25" s="268">
        <f>IFERROR(_xlfn.XLOOKUP($D25,'Production Forecast'!$D:$D,'Production Forecast'!H:H)/_xlfn.XLOOKUP(($B25&amp;" TOTAL"),'Production Forecast'!$D:$D,'Production Forecast'!H:H),0)</f>
        <v>0</v>
      </c>
      <c r="I25" s="269">
        <f>IFERROR(_xlfn.XLOOKUP($D25,'Production Forecast'!$D:$D,'Production Forecast'!I:I)/_xlfn.XLOOKUP(($B25&amp;" TOTAL"),'Production Forecast'!$D:$D,'Production Forecast'!I:I),0)</f>
        <v>0</v>
      </c>
      <c r="J25" s="267">
        <f>IFERROR(_xlfn.XLOOKUP($D25,'Production Forecast'!$D:$D,'Production Forecast'!J:J)/_xlfn.XLOOKUP(($B25&amp;" TOTAL"),'Production Forecast'!$D:$D,'Production Forecast'!J:J),0)</f>
        <v>0</v>
      </c>
      <c r="K25" s="267">
        <f>IFERROR(_xlfn.XLOOKUP($D25,'Production Forecast'!$D:$D,'Production Forecast'!K:K)/_xlfn.XLOOKUP(($B25&amp;" TOTAL"),'Production Forecast'!$D:$D,'Production Forecast'!K:K),0)</f>
        <v>0</v>
      </c>
      <c r="L25" s="267">
        <f>IFERROR(_xlfn.XLOOKUP($D25,'Production Forecast'!$D:$D,'Production Forecast'!L:L)/_xlfn.XLOOKUP(($B25&amp;" TOTAL"),'Production Forecast'!$D:$D,'Production Forecast'!L:L),0)</f>
        <v>0</v>
      </c>
      <c r="M25" s="267">
        <f>IFERROR(_xlfn.XLOOKUP($D25,'Production Forecast'!$D:$D,'Production Forecast'!M:M)/_xlfn.XLOOKUP(($B25&amp;" TOTAL"),'Production Forecast'!$D:$D,'Production Forecast'!M:M),0)</f>
        <v>0</v>
      </c>
      <c r="N25" s="267">
        <f>IFERROR(_xlfn.XLOOKUP($D25,'Production Forecast'!$D:$D,'Production Forecast'!N:N)/_xlfn.XLOOKUP(($B25&amp;" TOTAL"),'Production Forecast'!$D:$D,'Production Forecast'!N:N),0)</f>
        <v>0</v>
      </c>
      <c r="O25" s="267">
        <f>IFERROR(_xlfn.XLOOKUP($D25,'Production Forecast'!$D:$D,'Production Forecast'!O:O)/_xlfn.XLOOKUP(($B25&amp;" TOTAL"),'Production Forecast'!$D:$D,'Production Forecast'!O:O),0)</f>
        <v>0</v>
      </c>
      <c r="P25" s="267">
        <f>IFERROR(_xlfn.XLOOKUP($D25,'Production Forecast'!$D:$D,'Production Forecast'!P:P)/_xlfn.XLOOKUP(($B25&amp;" TOTAL"),'Production Forecast'!$D:$D,'Production Forecast'!P:P),0)</f>
        <v>0</v>
      </c>
      <c r="Q25" s="267">
        <f>IFERROR(_xlfn.XLOOKUP($D25,'Production Forecast'!$D:$D,'Production Forecast'!Q:Q)/_xlfn.XLOOKUP(($B25&amp;" TOTAL"),'Production Forecast'!$D:$D,'Production Forecast'!Q:Q),0)</f>
        <v>0</v>
      </c>
      <c r="R25" s="267">
        <f>IFERROR(_xlfn.XLOOKUP($D25,'Production Forecast'!$D:$D,'Production Forecast'!R:R)/_xlfn.XLOOKUP(($B25&amp;" TOTAL"),'Production Forecast'!$D:$D,'Production Forecast'!R:R),0)</f>
        <v>0</v>
      </c>
      <c r="S25" s="267">
        <f>IFERROR(_xlfn.XLOOKUP($D25,'Production Forecast'!$D:$D,'Production Forecast'!S:S)/_xlfn.XLOOKUP(($B25&amp;" TOTAL"),'Production Forecast'!$D:$D,'Production Forecast'!S:S),0)</f>
        <v>0</v>
      </c>
      <c r="T25" s="268">
        <f>IFERROR(_xlfn.XLOOKUP($D25,'Production Forecast'!$D:$D,'Production Forecast'!T:T)/_xlfn.XLOOKUP(($B25&amp;" TOTAL"),'Production Forecast'!$D:$D,'Production Forecast'!T:T),0)</f>
        <v>0</v>
      </c>
      <c r="U25" s="270">
        <f>IFERROR(_xlfn.XLOOKUP($D25,'Production Forecast'!$D:$D,'Production Forecast'!U:U)/_xlfn.XLOOKUP(($B25&amp;" TOTAL"),'Production Forecast'!$D:$D,'Production Forecast'!U:U),0)</f>
        <v>0</v>
      </c>
      <c r="V25" s="3"/>
    </row>
    <row r="26" spans="2:22" s="108" customFormat="1" hidden="1" outlineLevel="1" x14ac:dyDescent="0.35">
      <c r="B26" s="265" t="str">
        <f>'MASTER Product Listing'!B19</f>
        <v>Additional Product</v>
      </c>
      <c r="C26" s="265">
        <f>'MASTER Product Listing'!C19</f>
        <v>0</v>
      </c>
      <c r="D26" s="265">
        <f>'MASTER Product Listing'!D19</f>
        <v>0</v>
      </c>
      <c r="E26" s="266"/>
      <c r="F26" s="267">
        <f>IFERROR(_xlfn.XLOOKUP($D26,'Production Forecast'!$D:$D,'Production Forecast'!F:F)/_xlfn.XLOOKUP(($B26&amp;" TOTAL"),'Production Forecast'!$D:$D,'Production Forecast'!F:F),0)</f>
        <v>0</v>
      </c>
      <c r="G26" s="267">
        <f>IFERROR(_xlfn.XLOOKUP($D26,'Production Forecast'!$D:$D,'Production Forecast'!G:G)/_xlfn.XLOOKUP(($B26&amp;" TOTAL"),'Production Forecast'!$D:$D,'Production Forecast'!G:G),0)</f>
        <v>0</v>
      </c>
      <c r="H26" s="268">
        <f>IFERROR(_xlfn.XLOOKUP($D26,'Production Forecast'!$D:$D,'Production Forecast'!H:H)/_xlfn.XLOOKUP(($B26&amp;" TOTAL"),'Production Forecast'!$D:$D,'Production Forecast'!H:H),0)</f>
        <v>0</v>
      </c>
      <c r="I26" s="269">
        <f>IFERROR(_xlfn.XLOOKUP($D26,'Production Forecast'!$D:$D,'Production Forecast'!I:I)/_xlfn.XLOOKUP(($B26&amp;" TOTAL"),'Production Forecast'!$D:$D,'Production Forecast'!I:I),0)</f>
        <v>0</v>
      </c>
      <c r="J26" s="267">
        <f>IFERROR(_xlfn.XLOOKUP($D26,'Production Forecast'!$D:$D,'Production Forecast'!J:J)/_xlfn.XLOOKUP(($B26&amp;" TOTAL"),'Production Forecast'!$D:$D,'Production Forecast'!J:J),0)</f>
        <v>0</v>
      </c>
      <c r="K26" s="267">
        <f>IFERROR(_xlfn.XLOOKUP($D26,'Production Forecast'!$D:$D,'Production Forecast'!K:K)/_xlfn.XLOOKUP(($B26&amp;" TOTAL"),'Production Forecast'!$D:$D,'Production Forecast'!K:K),0)</f>
        <v>0</v>
      </c>
      <c r="L26" s="267">
        <f>IFERROR(_xlfn.XLOOKUP($D26,'Production Forecast'!$D:$D,'Production Forecast'!L:L)/_xlfn.XLOOKUP(($B26&amp;" TOTAL"),'Production Forecast'!$D:$D,'Production Forecast'!L:L),0)</f>
        <v>0</v>
      </c>
      <c r="M26" s="267">
        <f>IFERROR(_xlfn.XLOOKUP($D26,'Production Forecast'!$D:$D,'Production Forecast'!M:M)/_xlfn.XLOOKUP(($B26&amp;" TOTAL"),'Production Forecast'!$D:$D,'Production Forecast'!M:M),0)</f>
        <v>0</v>
      </c>
      <c r="N26" s="267">
        <f>IFERROR(_xlfn.XLOOKUP($D26,'Production Forecast'!$D:$D,'Production Forecast'!N:N)/_xlfn.XLOOKUP(($B26&amp;" TOTAL"),'Production Forecast'!$D:$D,'Production Forecast'!N:N),0)</f>
        <v>0</v>
      </c>
      <c r="O26" s="267">
        <f>IFERROR(_xlfn.XLOOKUP($D26,'Production Forecast'!$D:$D,'Production Forecast'!O:O)/_xlfn.XLOOKUP(($B26&amp;" TOTAL"),'Production Forecast'!$D:$D,'Production Forecast'!O:O),0)</f>
        <v>0</v>
      </c>
      <c r="P26" s="267">
        <f>IFERROR(_xlfn.XLOOKUP($D26,'Production Forecast'!$D:$D,'Production Forecast'!P:P)/_xlfn.XLOOKUP(($B26&amp;" TOTAL"),'Production Forecast'!$D:$D,'Production Forecast'!P:P),0)</f>
        <v>0</v>
      </c>
      <c r="Q26" s="267">
        <f>IFERROR(_xlfn.XLOOKUP($D26,'Production Forecast'!$D:$D,'Production Forecast'!Q:Q)/_xlfn.XLOOKUP(($B26&amp;" TOTAL"),'Production Forecast'!$D:$D,'Production Forecast'!Q:Q),0)</f>
        <v>0</v>
      </c>
      <c r="R26" s="267">
        <f>IFERROR(_xlfn.XLOOKUP($D26,'Production Forecast'!$D:$D,'Production Forecast'!R:R)/_xlfn.XLOOKUP(($B26&amp;" TOTAL"),'Production Forecast'!$D:$D,'Production Forecast'!R:R),0)</f>
        <v>0</v>
      </c>
      <c r="S26" s="267">
        <f>IFERROR(_xlfn.XLOOKUP($D26,'Production Forecast'!$D:$D,'Production Forecast'!S:S)/_xlfn.XLOOKUP(($B26&amp;" TOTAL"),'Production Forecast'!$D:$D,'Production Forecast'!S:S),0)</f>
        <v>0</v>
      </c>
      <c r="T26" s="268">
        <f>IFERROR(_xlfn.XLOOKUP($D26,'Production Forecast'!$D:$D,'Production Forecast'!T:T)/_xlfn.XLOOKUP(($B26&amp;" TOTAL"),'Production Forecast'!$D:$D,'Production Forecast'!T:T),0)</f>
        <v>0</v>
      </c>
      <c r="U26" s="270">
        <f>IFERROR(_xlfn.XLOOKUP($D26,'Production Forecast'!$D:$D,'Production Forecast'!U:U)/_xlfn.XLOOKUP(($B26&amp;" TOTAL"),'Production Forecast'!$D:$D,'Production Forecast'!U:U),0)</f>
        <v>0</v>
      </c>
      <c r="V26" s="3"/>
    </row>
    <row r="27" spans="2:22" s="108" customFormat="1" hidden="1" outlineLevel="1" x14ac:dyDescent="0.35">
      <c r="B27" s="271" t="str">
        <f>'MASTER Product Listing'!B20</f>
        <v>Additional Product</v>
      </c>
      <c r="C27" s="271">
        <f>'MASTER Product Listing'!C20</f>
        <v>0</v>
      </c>
      <c r="D27" s="271">
        <f>'MASTER Product Listing'!D20</f>
        <v>0</v>
      </c>
      <c r="E27" s="272"/>
      <c r="F27" s="273">
        <f>IFERROR(_xlfn.XLOOKUP($D27,'Production Forecast'!$D:$D,'Production Forecast'!F:F)/_xlfn.XLOOKUP(($B27&amp;" TOTAL"),'Production Forecast'!$D:$D,'Production Forecast'!F:F),0)</f>
        <v>0</v>
      </c>
      <c r="G27" s="273">
        <f>IFERROR(_xlfn.XLOOKUP($D27,'Production Forecast'!$D:$D,'Production Forecast'!G:G)/_xlfn.XLOOKUP(($B27&amp;" TOTAL"),'Production Forecast'!$D:$D,'Production Forecast'!G:G),0)</f>
        <v>0</v>
      </c>
      <c r="H27" s="274">
        <f>IFERROR(_xlfn.XLOOKUP($D27,'Production Forecast'!$D:$D,'Production Forecast'!H:H)/_xlfn.XLOOKUP(($B27&amp;" TOTAL"),'Production Forecast'!$D:$D,'Production Forecast'!H:H),0)</f>
        <v>0</v>
      </c>
      <c r="I27" s="275">
        <f>IFERROR(_xlfn.XLOOKUP($D27,'Production Forecast'!$D:$D,'Production Forecast'!I:I)/_xlfn.XLOOKUP(($B27&amp;" TOTAL"),'Production Forecast'!$D:$D,'Production Forecast'!I:I),0)</f>
        <v>0</v>
      </c>
      <c r="J27" s="273">
        <f>IFERROR(_xlfn.XLOOKUP($D27,'Production Forecast'!$D:$D,'Production Forecast'!J:J)/_xlfn.XLOOKUP(($B27&amp;" TOTAL"),'Production Forecast'!$D:$D,'Production Forecast'!J:J),0)</f>
        <v>0</v>
      </c>
      <c r="K27" s="273">
        <f>IFERROR(_xlfn.XLOOKUP($D27,'Production Forecast'!$D:$D,'Production Forecast'!K:K)/_xlfn.XLOOKUP(($B27&amp;" TOTAL"),'Production Forecast'!$D:$D,'Production Forecast'!K:K),0)</f>
        <v>0</v>
      </c>
      <c r="L27" s="273">
        <f>IFERROR(_xlfn.XLOOKUP($D27,'Production Forecast'!$D:$D,'Production Forecast'!L:L)/_xlfn.XLOOKUP(($B27&amp;" TOTAL"),'Production Forecast'!$D:$D,'Production Forecast'!L:L),0)</f>
        <v>0</v>
      </c>
      <c r="M27" s="273">
        <f>IFERROR(_xlfn.XLOOKUP($D27,'Production Forecast'!$D:$D,'Production Forecast'!M:M)/_xlfn.XLOOKUP(($B27&amp;" TOTAL"),'Production Forecast'!$D:$D,'Production Forecast'!M:M),0)</f>
        <v>0</v>
      </c>
      <c r="N27" s="273">
        <f>IFERROR(_xlfn.XLOOKUP($D27,'Production Forecast'!$D:$D,'Production Forecast'!N:N)/_xlfn.XLOOKUP(($B27&amp;" TOTAL"),'Production Forecast'!$D:$D,'Production Forecast'!N:N),0)</f>
        <v>0</v>
      </c>
      <c r="O27" s="273">
        <f>IFERROR(_xlfn.XLOOKUP($D27,'Production Forecast'!$D:$D,'Production Forecast'!O:O)/_xlfn.XLOOKUP(($B27&amp;" TOTAL"),'Production Forecast'!$D:$D,'Production Forecast'!O:O),0)</f>
        <v>0</v>
      </c>
      <c r="P27" s="273">
        <f>IFERROR(_xlfn.XLOOKUP($D27,'Production Forecast'!$D:$D,'Production Forecast'!P:P)/_xlfn.XLOOKUP(($B27&amp;" TOTAL"),'Production Forecast'!$D:$D,'Production Forecast'!P:P),0)</f>
        <v>0</v>
      </c>
      <c r="Q27" s="273">
        <f>IFERROR(_xlfn.XLOOKUP($D27,'Production Forecast'!$D:$D,'Production Forecast'!Q:Q)/_xlfn.XLOOKUP(($B27&amp;" TOTAL"),'Production Forecast'!$D:$D,'Production Forecast'!Q:Q),0)</f>
        <v>0</v>
      </c>
      <c r="R27" s="273">
        <f>IFERROR(_xlfn.XLOOKUP($D27,'Production Forecast'!$D:$D,'Production Forecast'!R:R)/_xlfn.XLOOKUP(($B27&amp;" TOTAL"),'Production Forecast'!$D:$D,'Production Forecast'!R:R),0)</f>
        <v>0</v>
      </c>
      <c r="S27" s="273">
        <f>IFERROR(_xlfn.XLOOKUP($D27,'Production Forecast'!$D:$D,'Production Forecast'!S:S)/_xlfn.XLOOKUP(($B27&amp;" TOTAL"),'Production Forecast'!$D:$D,'Production Forecast'!S:S),0)</f>
        <v>0</v>
      </c>
      <c r="T27" s="274">
        <f>IFERROR(_xlfn.XLOOKUP($D27,'Production Forecast'!$D:$D,'Production Forecast'!T:T)/_xlfn.XLOOKUP(($B27&amp;" TOTAL"),'Production Forecast'!$D:$D,'Production Forecast'!T:T),0)</f>
        <v>0</v>
      </c>
      <c r="U27" s="276">
        <f>IFERROR(_xlfn.XLOOKUP($D27,'Production Forecast'!$D:$D,'Production Forecast'!U:U)/_xlfn.XLOOKUP(($B27&amp;" TOTAL"),'Production Forecast'!$D:$D,'Production Forecast'!U:U),0)</f>
        <v>0</v>
      </c>
      <c r="V27" s="3"/>
    </row>
    <row r="28" spans="2:22" collapsed="1" x14ac:dyDescent="0.35">
      <c r="B28" s="255"/>
      <c r="C28" s="256"/>
      <c r="D28" s="255"/>
      <c r="E28" s="255"/>
      <c r="F28" s="257">
        <f>SUM(F10:F27)</f>
        <v>0</v>
      </c>
      <c r="G28" s="257">
        <f t="shared" ref="G28:U28" si="0">SUM(G10:G27)</f>
        <v>0</v>
      </c>
      <c r="H28" s="258">
        <f t="shared" si="0"/>
        <v>0</v>
      </c>
      <c r="I28" s="248">
        <f t="shared" si="0"/>
        <v>0</v>
      </c>
      <c r="J28" s="257">
        <f t="shared" si="0"/>
        <v>0</v>
      </c>
      <c r="K28" s="257">
        <f t="shared" si="0"/>
        <v>0</v>
      </c>
      <c r="L28" s="257">
        <f t="shared" si="0"/>
        <v>0</v>
      </c>
      <c r="M28" s="257">
        <f t="shared" si="0"/>
        <v>0</v>
      </c>
      <c r="N28" s="257">
        <f t="shared" si="0"/>
        <v>0</v>
      </c>
      <c r="O28" s="257">
        <f t="shared" si="0"/>
        <v>0</v>
      </c>
      <c r="P28" s="257">
        <f t="shared" si="0"/>
        <v>0</v>
      </c>
      <c r="Q28" s="257">
        <f t="shared" si="0"/>
        <v>0</v>
      </c>
      <c r="R28" s="257">
        <f t="shared" si="0"/>
        <v>0</v>
      </c>
      <c r="S28" s="257">
        <f t="shared" si="0"/>
        <v>0</v>
      </c>
      <c r="T28" s="258">
        <f t="shared" si="0"/>
        <v>0</v>
      </c>
      <c r="U28" s="248">
        <f t="shared" si="0"/>
        <v>0</v>
      </c>
    </row>
    <row r="29" spans="2:22" x14ac:dyDescent="0.35">
      <c r="B29" s="5" t="s">
        <v>114</v>
      </c>
    </row>
    <row r="31" spans="2:22" x14ac:dyDescent="0.35">
      <c r="F31" s="3"/>
    </row>
  </sheetData>
  <mergeCells count="1">
    <mergeCell ref="B3:D3"/>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66FCB1-6AD5-44DD-B059-3CEF8B2A915F}">
  <dimension ref="B1:V29"/>
  <sheetViews>
    <sheetView showGridLines="0" zoomScaleNormal="100" workbookViewId="0">
      <selection activeCell="E10" sqref="E10"/>
    </sheetView>
  </sheetViews>
  <sheetFormatPr defaultRowHeight="14.5" outlineLevelRow="1" x14ac:dyDescent="0.35"/>
  <cols>
    <col min="1" max="1" width="1.81640625" customWidth="1"/>
    <col min="2" max="2" width="17.6328125" style="108" bestFit="1" customWidth="1"/>
    <col min="3" max="3" width="17.6328125" bestFit="1" customWidth="1"/>
    <col min="4" max="4" width="19.08984375" style="21" bestFit="1" customWidth="1"/>
    <col min="5" max="5" width="16.1796875" style="21" customWidth="1"/>
    <col min="6" max="6" width="12.81640625" bestFit="1" customWidth="1"/>
    <col min="7" max="7" width="13.453125" bestFit="1" customWidth="1"/>
    <col min="8" max="8" width="9.90625" bestFit="1" customWidth="1"/>
    <col min="9" max="9" width="10.81640625" customWidth="1"/>
    <col min="10" max="10" width="10.81640625" style="108" customWidth="1"/>
    <col min="12" max="12" width="14.08984375" bestFit="1" customWidth="1"/>
    <col min="13" max="13" width="8.453125" bestFit="1" customWidth="1"/>
    <col min="14" max="14" width="9.08984375" bestFit="1" customWidth="1"/>
    <col min="15" max="15" width="11" bestFit="1" customWidth="1"/>
    <col min="16" max="16" width="21.08984375" bestFit="1" customWidth="1"/>
  </cols>
  <sheetData>
    <row r="1" spans="2:22" s="108" customFormat="1" x14ac:dyDescent="0.35"/>
    <row r="2" spans="2:22" s="108" customFormat="1" outlineLevel="1" x14ac:dyDescent="0.35">
      <c r="B2" s="114" t="s">
        <v>102</v>
      </c>
      <c r="C2" s="107"/>
      <c r="V2" s="107"/>
    </row>
    <row r="3" spans="2:22" s="108" customFormat="1" ht="28.75" customHeight="1" outlineLevel="1" x14ac:dyDescent="0.35">
      <c r="B3" s="443" t="s">
        <v>107</v>
      </c>
      <c r="C3" s="443"/>
      <c r="D3" s="443"/>
      <c r="V3" s="107"/>
    </row>
    <row r="4" spans="2:22" s="108" customFormat="1" ht="5" customHeight="1" outlineLevel="1" x14ac:dyDescent="0.35">
      <c r="B4" s="239"/>
      <c r="C4" s="239"/>
      <c r="D4" s="239"/>
      <c r="V4" s="107"/>
    </row>
    <row r="5" spans="2:22" s="108" customFormat="1" outlineLevel="1" x14ac:dyDescent="0.35">
      <c r="B5" s="20" t="s">
        <v>6</v>
      </c>
    </row>
    <row r="6" spans="2:22" s="108" customFormat="1" outlineLevel="1" x14ac:dyDescent="0.35">
      <c r="B6" s="19" t="s">
        <v>18</v>
      </c>
      <c r="C6" s="19"/>
    </row>
    <row r="7" spans="2:22" s="21" customFormat="1" x14ac:dyDescent="0.35">
      <c r="B7" s="108"/>
      <c r="J7" s="108"/>
    </row>
    <row r="8" spans="2:22" x14ac:dyDescent="0.35">
      <c r="C8" s="21"/>
      <c r="E8" s="78" t="s">
        <v>127</v>
      </c>
      <c r="F8" s="78"/>
      <c r="G8" s="78"/>
      <c r="H8" s="78"/>
      <c r="I8" s="90" t="s">
        <v>60</v>
      </c>
      <c r="J8" s="90"/>
      <c r="L8" s="108"/>
      <c r="M8" s="108"/>
      <c r="N8" s="108"/>
      <c r="O8" s="108"/>
      <c r="P8" s="108"/>
    </row>
    <row r="9" spans="2:22" ht="29" x14ac:dyDescent="0.35">
      <c r="B9" s="10" t="s">
        <v>118</v>
      </c>
      <c r="C9" s="10" t="s">
        <v>45</v>
      </c>
      <c r="D9" s="10" t="s">
        <v>46</v>
      </c>
      <c r="E9" s="231" t="s">
        <v>165</v>
      </c>
      <c r="F9" s="355" t="s">
        <v>48</v>
      </c>
      <c r="G9" s="355" t="s">
        <v>68</v>
      </c>
      <c r="H9" s="355" t="s">
        <v>166</v>
      </c>
      <c r="I9" s="11" t="s">
        <v>66</v>
      </c>
      <c r="J9" s="213" t="s">
        <v>67</v>
      </c>
      <c r="L9" s="108"/>
      <c r="M9" s="108"/>
      <c r="N9" s="108"/>
      <c r="O9" s="108"/>
      <c r="P9" s="108"/>
    </row>
    <row r="10" spans="2:22" x14ac:dyDescent="0.35">
      <c r="B10" s="193" t="str">
        <f>'MASTER Product Listing'!B3</f>
        <v>Client 1</v>
      </c>
      <c r="C10" s="193" t="str">
        <f>'MASTER Product Listing'!C3</f>
        <v>Product Grouping 1</v>
      </c>
      <c r="D10" s="193" t="str">
        <f>'MASTER Product Listing'!D3</f>
        <v>Product A (Example)</v>
      </c>
      <c r="E10" s="445">
        <f>VLOOKUP(D10,Pricing!$D$11:$I$18,6,FALSE)</f>
        <v>0.19239999999999999</v>
      </c>
      <c r="F10" s="194" t="str" cm="1">
        <f t="array" aca="1" ref="F10" ca="1">IFERROR(-INDIRECT("'"&amp;$D10&amp;" Cost"&amp;"'!$D$16"),"")</f>
        <v/>
      </c>
      <c r="G10" s="194" t="str" cm="1">
        <f t="array" aca="1" ref="G10" ca="1">IFERROR(-INDIRECT("'"&amp;$D10&amp;" Cost"&amp;"'!$D$17"),"")</f>
        <v/>
      </c>
      <c r="H10" s="194" t="str" cm="1">
        <f t="array" aca="1" ref="H10" ca="1">IFERROR(-INDIRECT("'"&amp;$D10&amp;" Cost"&amp;"'!$D$18"),"")</f>
        <v/>
      </c>
      <c r="I10" s="195" t="str">
        <f ca="1">IF(OR(E10=0,F10=""),"",E10+SUM(F10:H10))</f>
        <v/>
      </c>
      <c r="J10" s="327" t="str">
        <f t="shared" ref="J10:J13" ca="1" si="0">IF(OR(E10=0,F10=""),"",I10/E10)</f>
        <v/>
      </c>
      <c r="K10" s="127"/>
      <c r="L10" s="108"/>
      <c r="M10" s="108"/>
      <c r="N10" s="108"/>
      <c r="O10" s="108"/>
      <c r="P10" s="108"/>
    </row>
    <row r="11" spans="2:22" x14ac:dyDescent="0.35">
      <c r="B11" s="196" t="str">
        <f>'MASTER Product Listing'!B4</f>
        <v>Client 1</v>
      </c>
      <c r="C11" s="196" t="str">
        <f>'MASTER Product Listing'!C4</f>
        <v>Product Grouping 2</v>
      </c>
      <c r="D11" s="196" t="str">
        <f>'MASTER Product Listing'!D4</f>
        <v>Product B</v>
      </c>
      <c r="E11" s="325">
        <f>VLOOKUP(D11,Pricing!$D$11:$I$18,6,FALSE)</f>
        <v>0</v>
      </c>
      <c r="F11" s="197" t="str" cm="1">
        <f t="array" aca="1" ref="F11" ca="1">IFERROR(-INDIRECT("'"&amp;$D11&amp;" Cost"&amp;"'!$D$16"),"")</f>
        <v/>
      </c>
      <c r="G11" s="197" t="str" cm="1">
        <f t="array" aca="1" ref="G11" ca="1">IFERROR(-INDIRECT("'"&amp;$D11&amp;" Cost"&amp;"'!$D$17"),"")</f>
        <v/>
      </c>
      <c r="H11" s="197" t="str" cm="1">
        <f t="array" aca="1" ref="H11" ca="1">IFERROR(-INDIRECT("'"&amp;$D11&amp;" Cost"&amp;"'!$D$18"),"")</f>
        <v/>
      </c>
      <c r="I11" s="198" t="str">
        <f t="shared" ref="I11:I17" ca="1" si="1">IF(OR(E11=0,F11=""),"",E11+SUM(F11:H11))</f>
        <v/>
      </c>
      <c r="J11" s="328" t="str">
        <f t="shared" ca="1" si="0"/>
        <v/>
      </c>
      <c r="K11" s="127"/>
      <c r="L11" s="108"/>
      <c r="M11" s="108"/>
      <c r="N11" s="108"/>
      <c r="O11" s="108"/>
      <c r="P11" s="108"/>
    </row>
    <row r="12" spans="2:22" x14ac:dyDescent="0.35">
      <c r="B12" s="196" t="str">
        <f>'MASTER Product Listing'!B5</f>
        <v>Client 2</v>
      </c>
      <c r="C12" s="196" t="str">
        <f>'MASTER Product Listing'!C5</f>
        <v>Product Grouping 3</v>
      </c>
      <c r="D12" s="196" t="str">
        <f>'MASTER Product Listing'!D5</f>
        <v>Product C</v>
      </c>
      <c r="E12" s="325">
        <f>VLOOKUP(D12,Pricing!$D$11:$I$18,6,FALSE)</f>
        <v>0</v>
      </c>
      <c r="F12" s="197" t="str" cm="1">
        <f t="array" aca="1" ref="F12" ca="1">IFERROR(-INDIRECT("'"&amp;$D12&amp;" Cost"&amp;"'!$D$16"),"")</f>
        <v/>
      </c>
      <c r="G12" s="197" t="str" cm="1">
        <f t="array" aca="1" ref="G12" ca="1">IFERROR(-INDIRECT("'"&amp;$D12&amp;" Cost"&amp;"'!$D$17"),"")</f>
        <v/>
      </c>
      <c r="H12" s="197" t="str" cm="1">
        <f t="array" aca="1" ref="H12" ca="1">IFERROR(-INDIRECT("'"&amp;$D12&amp;" Cost"&amp;"'!$D$18"),"")</f>
        <v/>
      </c>
      <c r="I12" s="198" t="str">
        <f t="shared" ca="1" si="1"/>
        <v/>
      </c>
      <c r="J12" s="328" t="str">
        <f t="shared" ca="1" si="0"/>
        <v/>
      </c>
      <c r="L12" s="108"/>
      <c r="M12" s="108"/>
      <c r="N12" s="108"/>
      <c r="O12" s="108"/>
      <c r="P12" s="108"/>
    </row>
    <row r="13" spans="2:22" x14ac:dyDescent="0.35">
      <c r="B13" s="196" t="str">
        <f>'MASTER Product Listing'!B6</f>
        <v>Client 2</v>
      </c>
      <c r="C13" s="196" t="str">
        <f>'MASTER Product Listing'!C6</f>
        <v>Product Grouping 3</v>
      </c>
      <c r="D13" s="196" t="str">
        <f>'MASTER Product Listing'!D6</f>
        <v>Product D</v>
      </c>
      <c r="E13" s="325">
        <f>VLOOKUP(D13,Pricing!$D$11:$I$18,6,FALSE)</f>
        <v>0</v>
      </c>
      <c r="F13" s="197" t="str" cm="1">
        <f t="array" aca="1" ref="F13" ca="1">IFERROR(-INDIRECT("'"&amp;$D13&amp;" Cost"&amp;"'!$D$16"),"")</f>
        <v/>
      </c>
      <c r="G13" s="197" t="str" cm="1">
        <f t="array" aca="1" ref="G13" ca="1">IFERROR(-INDIRECT("'"&amp;$D13&amp;" Cost"&amp;"'!$D$17"),"")</f>
        <v/>
      </c>
      <c r="H13" s="197" t="str" cm="1">
        <f t="array" aca="1" ref="H13" ca="1">IFERROR(-INDIRECT("'"&amp;$D13&amp;" Cost"&amp;"'!$D$18"),"")</f>
        <v/>
      </c>
      <c r="I13" s="198" t="str">
        <f t="shared" ca="1" si="1"/>
        <v/>
      </c>
      <c r="J13" s="328" t="str">
        <f t="shared" ca="1" si="0"/>
        <v/>
      </c>
      <c r="L13" s="108"/>
      <c r="M13" s="108"/>
      <c r="N13" s="108"/>
      <c r="O13" s="108"/>
      <c r="P13" s="108"/>
    </row>
    <row r="14" spans="2:22" hidden="1" outlineLevel="1" x14ac:dyDescent="0.35">
      <c r="B14" s="196" t="str">
        <f>'MASTER Product Listing'!B7</f>
        <v>Additional Product</v>
      </c>
      <c r="C14" s="196">
        <f>'MASTER Product Listing'!C7</f>
        <v>0</v>
      </c>
      <c r="D14" s="196">
        <f>'MASTER Product Listing'!D7</f>
        <v>0</v>
      </c>
      <c r="E14" s="325">
        <f>VLOOKUP(D14,Pricing!$D$11:$E$18,2,FALSE)</f>
        <v>0</v>
      </c>
      <c r="F14" s="197" t="str" cm="1">
        <f t="array" aca="1" ref="F14" ca="1">IFERROR(-INDIRECT("'"&amp;$D14&amp;" Cost"&amp;"'!$D$16"),"")</f>
        <v/>
      </c>
      <c r="G14" s="197" t="str" cm="1">
        <f t="array" aca="1" ref="G14" ca="1">IFERROR(-INDIRECT("'"&amp;$D14&amp;" Cost"&amp;"'!$D$17"),"")</f>
        <v/>
      </c>
      <c r="H14" s="197" t="str" cm="1">
        <f t="array" aca="1" ref="H14" ca="1">IFERROR(-INDIRECT("'"&amp;$D14&amp;" Cost"&amp;"'!$D$18"),"")</f>
        <v/>
      </c>
      <c r="I14" s="198" t="str">
        <f t="shared" ca="1" si="1"/>
        <v/>
      </c>
      <c r="J14" s="328" t="str">
        <f t="shared" ref="J14:J17" ca="1" si="2">IF(OR(E14=0,F14=""),"",I14/E14)</f>
        <v/>
      </c>
      <c r="L14" s="108"/>
      <c r="M14" s="108"/>
      <c r="N14" s="108"/>
      <c r="O14" s="108"/>
      <c r="P14" s="108"/>
    </row>
    <row r="15" spans="2:22" hidden="1" outlineLevel="1" x14ac:dyDescent="0.35">
      <c r="B15" s="196" t="str">
        <f>'MASTER Product Listing'!B8</f>
        <v>Additional Product</v>
      </c>
      <c r="C15" s="196">
        <f>'MASTER Product Listing'!C8</f>
        <v>0</v>
      </c>
      <c r="D15" s="196">
        <f>'MASTER Product Listing'!D8</f>
        <v>0</v>
      </c>
      <c r="E15" s="325">
        <f>VLOOKUP(D15,Pricing!$D$11:$E$18,2,FALSE)</f>
        <v>0</v>
      </c>
      <c r="F15" s="197" t="str" cm="1">
        <f t="array" aca="1" ref="F15" ca="1">IFERROR(-INDIRECT("'"&amp;$D15&amp;" Cost"&amp;"'!$D$16"),"")</f>
        <v/>
      </c>
      <c r="G15" s="197" t="str" cm="1">
        <f t="array" aca="1" ref="G15" ca="1">IFERROR(-INDIRECT("'"&amp;$D15&amp;" Cost"&amp;"'!$D$17"),"")</f>
        <v/>
      </c>
      <c r="H15" s="197" t="str" cm="1">
        <f t="array" aca="1" ref="H15" ca="1">IFERROR(-INDIRECT("'"&amp;$D15&amp;" Cost"&amp;"'!$D$18"),"")</f>
        <v/>
      </c>
      <c r="I15" s="198" t="str">
        <f t="shared" ca="1" si="1"/>
        <v/>
      </c>
      <c r="J15" s="328" t="str">
        <f t="shared" ca="1" si="2"/>
        <v/>
      </c>
      <c r="L15" s="108"/>
      <c r="M15" s="108"/>
      <c r="N15" s="108"/>
      <c r="O15" s="108"/>
      <c r="P15" s="108"/>
    </row>
    <row r="16" spans="2:22" hidden="1" outlineLevel="1" x14ac:dyDescent="0.35">
      <c r="B16" s="196" t="str">
        <f>'MASTER Product Listing'!B9</f>
        <v>Additional Product</v>
      </c>
      <c r="C16" s="196">
        <f>'MASTER Product Listing'!C9</f>
        <v>0</v>
      </c>
      <c r="D16" s="196">
        <f>'MASTER Product Listing'!D9</f>
        <v>0</v>
      </c>
      <c r="E16" s="325">
        <f>VLOOKUP(D16,Pricing!$D$11:$E$18,2,FALSE)</f>
        <v>0</v>
      </c>
      <c r="F16" s="197" t="str" cm="1">
        <f t="array" aca="1" ref="F16" ca="1">IFERROR(-INDIRECT("'"&amp;$D16&amp;" Cost"&amp;"'!$D$16"),"")</f>
        <v/>
      </c>
      <c r="G16" s="197" t="str" cm="1">
        <f t="array" aca="1" ref="G16" ca="1">IFERROR(-INDIRECT("'"&amp;$D16&amp;" Cost"&amp;"'!$D$17"),"")</f>
        <v/>
      </c>
      <c r="H16" s="197" t="str" cm="1">
        <f t="array" aca="1" ref="H16" ca="1">IFERROR(-INDIRECT("'"&amp;$D16&amp;" Cost"&amp;"'!$D$18"),"")</f>
        <v/>
      </c>
      <c r="I16" s="198" t="str">
        <f t="shared" ca="1" si="1"/>
        <v/>
      </c>
      <c r="J16" s="328" t="str">
        <f t="shared" ca="1" si="2"/>
        <v/>
      </c>
      <c r="L16" s="108"/>
      <c r="M16" s="108"/>
      <c r="N16" s="108"/>
      <c r="O16" s="108"/>
      <c r="P16" s="108"/>
    </row>
    <row r="17" spans="2:16" hidden="1" outlineLevel="1" x14ac:dyDescent="0.35">
      <c r="B17" s="199" t="str">
        <f>'MASTER Product Listing'!B10</f>
        <v>Additional Product</v>
      </c>
      <c r="C17" s="199">
        <f>'MASTER Product Listing'!C10</f>
        <v>0</v>
      </c>
      <c r="D17" s="199">
        <f>'MASTER Product Listing'!D10</f>
        <v>0</v>
      </c>
      <c r="E17" s="326">
        <f>VLOOKUP(D17,Pricing!$D$11:$E$18,2,FALSE)</f>
        <v>0</v>
      </c>
      <c r="F17" s="200" t="str" cm="1">
        <f t="array" aca="1" ref="F17" ca="1">IFERROR(-INDIRECT("'"&amp;$D17&amp;" Cost"&amp;"'!$D$16"),"")</f>
        <v/>
      </c>
      <c r="G17" s="200" t="str" cm="1">
        <f t="array" aca="1" ref="G17" ca="1">IFERROR(-INDIRECT("'"&amp;$D17&amp;" Cost"&amp;"'!$D$17"),"")</f>
        <v/>
      </c>
      <c r="H17" s="200" t="str" cm="1">
        <f t="array" aca="1" ref="H17" ca="1">IFERROR(-INDIRECT("'"&amp;$D17&amp;" Cost"&amp;"'!$D$18"),"")</f>
        <v/>
      </c>
      <c r="I17" s="201" t="str">
        <f t="shared" ca="1" si="1"/>
        <v/>
      </c>
      <c r="J17" s="329" t="str">
        <f t="shared" ca="1" si="2"/>
        <v/>
      </c>
      <c r="L17" s="108"/>
      <c r="M17" s="108"/>
      <c r="N17" s="108"/>
      <c r="O17" s="108"/>
      <c r="P17" s="108"/>
    </row>
    <row r="18" spans="2:16" hidden="1" outlineLevel="1" x14ac:dyDescent="0.35">
      <c r="B18" s="199" t="str">
        <f>'MASTER Product Listing'!B11</f>
        <v>Additional Product</v>
      </c>
      <c r="C18" s="199">
        <f>'MASTER Product Listing'!C11</f>
        <v>0</v>
      </c>
      <c r="D18" s="199">
        <f>'MASTER Product Listing'!D11</f>
        <v>0</v>
      </c>
      <c r="E18" s="326">
        <f>VLOOKUP(D18,Pricing!$D$11:$E$18,2,FALSE)</f>
        <v>0</v>
      </c>
      <c r="F18" s="200" t="str" cm="1">
        <f t="array" aca="1" ref="F18" ca="1">IFERROR(-INDIRECT("'"&amp;$D18&amp;" Cost"&amp;"'!$D$16"),"")</f>
        <v/>
      </c>
      <c r="G18" s="200" t="str" cm="1">
        <f t="array" aca="1" ref="G18" ca="1">IFERROR(-INDIRECT("'"&amp;$D18&amp;" Cost"&amp;"'!$D$17"),"")</f>
        <v/>
      </c>
      <c r="H18" s="200" t="str" cm="1">
        <f t="array" aca="1" ref="H18" ca="1">IFERROR(-INDIRECT("'"&amp;$D18&amp;" Cost"&amp;"'!$D$18"),"")</f>
        <v/>
      </c>
      <c r="I18" s="201" t="str">
        <f t="shared" ref="I18:I27" ca="1" si="3">IF(OR(E18=0,F18=""),"",E18+SUM(F18:H18))</f>
        <v/>
      </c>
      <c r="J18" s="329" t="str">
        <f t="shared" ref="J18:J27" ca="1" si="4">IF(OR(E18=0,F18=""),"",I18/E18)</f>
        <v/>
      </c>
      <c r="L18" s="108"/>
      <c r="M18" s="108"/>
      <c r="N18" s="108"/>
      <c r="O18" s="108"/>
      <c r="P18" s="108"/>
    </row>
    <row r="19" spans="2:16" hidden="1" outlineLevel="1" x14ac:dyDescent="0.35">
      <c r="B19" s="199" t="str">
        <f>'MASTER Product Listing'!B12</f>
        <v>Additional Product</v>
      </c>
      <c r="C19" s="199">
        <f>'MASTER Product Listing'!C12</f>
        <v>0</v>
      </c>
      <c r="D19" s="199">
        <f>'MASTER Product Listing'!D12</f>
        <v>0</v>
      </c>
      <c r="E19" s="326">
        <f>VLOOKUP(D19,Pricing!$D$11:$E$18,2,FALSE)</f>
        <v>0</v>
      </c>
      <c r="F19" s="200" t="str" cm="1">
        <f t="array" aca="1" ref="F19" ca="1">IFERROR(-INDIRECT("'"&amp;$D19&amp;" Cost"&amp;"'!$D$16"),"")</f>
        <v/>
      </c>
      <c r="G19" s="200" t="str" cm="1">
        <f t="array" aca="1" ref="G19" ca="1">IFERROR(-INDIRECT("'"&amp;$D19&amp;" Cost"&amp;"'!$D$17"),"")</f>
        <v/>
      </c>
      <c r="H19" s="200" t="str" cm="1">
        <f t="array" aca="1" ref="H19" ca="1">IFERROR(-INDIRECT("'"&amp;$D19&amp;" Cost"&amp;"'!$D$18"),"")</f>
        <v/>
      </c>
      <c r="I19" s="201" t="str">
        <f t="shared" ca="1" si="3"/>
        <v/>
      </c>
      <c r="J19" s="329" t="str">
        <f t="shared" ca="1" si="4"/>
        <v/>
      </c>
    </row>
    <row r="20" spans="2:16" hidden="1" outlineLevel="1" x14ac:dyDescent="0.35">
      <c r="B20" s="199" t="str">
        <f>'MASTER Product Listing'!B13</f>
        <v>Additional Product</v>
      </c>
      <c r="C20" s="199">
        <f>'MASTER Product Listing'!C13</f>
        <v>0</v>
      </c>
      <c r="D20" s="199">
        <f>'MASTER Product Listing'!D13</f>
        <v>0</v>
      </c>
      <c r="E20" s="326">
        <f>VLOOKUP(D20,Pricing!$D$11:$E$18,2,FALSE)</f>
        <v>0</v>
      </c>
      <c r="F20" s="200" t="str" cm="1">
        <f t="array" aca="1" ref="F20" ca="1">IFERROR(-INDIRECT("'"&amp;$D20&amp;" Cost"&amp;"'!$D$16"),"")</f>
        <v/>
      </c>
      <c r="G20" s="200" t="str" cm="1">
        <f t="array" aca="1" ref="G20" ca="1">IFERROR(-INDIRECT("'"&amp;$D20&amp;" Cost"&amp;"'!$D$17"),"")</f>
        <v/>
      </c>
      <c r="H20" s="200" t="str" cm="1">
        <f t="array" aca="1" ref="H20" ca="1">IFERROR(-INDIRECT("'"&amp;$D20&amp;" Cost"&amp;"'!$D$18"),"")</f>
        <v/>
      </c>
      <c r="I20" s="201" t="str">
        <f t="shared" ca="1" si="3"/>
        <v/>
      </c>
      <c r="J20" s="329" t="str">
        <f t="shared" ca="1" si="4"/>
        <v/>
      </c>
    </row>
    <row r="21" spans="2:16" hidden="1" outlineLevel="1" x14ac:dyDescent="0.35">
      <c r="B21" s="199" t="str">
        <f>'MASTER Product Listing'!B14</f>
        <v>Additional Product</v>
      </c>
      <c r="C21" s="199">
        <f>'MASTER Product Listing'!C14</f>
        <v>0</v>
      </c>
      <c r="D21" s="199">
        <f>'MASTER Product Listing'!D14</f>
        <v>0</v>
      </c>
      <c r="E21" s="326">
        <f>VLOOKUP(D21,Pricing!$D$11:$E$18,2,FALSE)</f>
        <v>0</v>
      </c>
      <c r="F21" s="200" t="str" cm="1">
        <f t="array" aca="1" ref="F21" ca="1">IFERROR(-INDIRECT("'"&amp;$D21&amp;" Cost"&amp;"'!$D$16"),"")</f>
        <v/>
      </c>
      <c r="G21" s="200" t="str" cm="1">
        <f t="array" aca="1" ref="G21" ca="1">IFERROR(-INDIRECT("'"&amp;$D21&amp;" Cost"&amp;"'!$D$17"),"")</f>
        <v/>
      </c>
      <c r="H21" s="200" t="str" cm="1">
        <f t="array" aca="1" ref="H21" ca="1">IFERROR(-INDIRECT("'"&amp;$D21&amp;" Cost"&amp;"'!$D$18"),"")</f>
        <v/>
      </c>
      <c r="I21" s="201" t="str">
        <f t="shared" ca="1" si="3"/>
        <v/>
      </c>
      <c r="J21" s="329" t="str">
        <f t="shared" ca="1" si="4"/>
        <v/>
      </c>
    </row>
    <row r="22" spans="2:16" hidden="1" outlineLevel="1" x14ac:dyDescent="0.35">
      <c r="B22" s="199" t="str">
        <f>'MASTER Product Listing'!B15</f>
        <v>Additional Product</v>
      </c>
      <c r="C22" s="199">
        <f>'MASTER Product Listing'!C15</f>
        <v>0</v>
      </c>
      <c r="D22" s="199">
        <f>'MASTER Product Listing'!D15</f>
        <v>0</v>
      </c>
      <c r="E22" s="326">
        <f>VLOOKUP(D22,Pricing!$D$11:$E$18,2,FALSE)</f>
        <v>0</v>
      </c>
      <c r="F22" s="200" t="str" cm="1">
        <f t="array" aca="1" ref="F22" ca="1">IFERROR(-INDIRECT("'"&amp;$D22&amp;" Cost"&amp;"'!$D$16"),"")</f>
        <v/>
      </c>
      <c r="G22" s="200" t="str" cm="1">
        <f t="array" aca="1" ref="G22" ca="1">IFERROR(-INDIRECT("'"&amp;$D22&amp;" Cost"&amp;"'!$D$17"),"")</f>
        <v/>
      </c>
      <c r="H22" s="200" t="str" cm="1">
        <f t="array" aca="1" ref="H22" ca="1">IFERROR(-INDIRECT("'"&amp;$D22&amp;" Cost"&amp;"'!$D$18"),"")</f>
        <v/>
      </c>
      <c r="I22" s="201" t="str">
        <f t="shared" ca="1" si="3"/>
        <v/>
      </c>
      <c r="J22" s="329" t="str">
        <f t="shared" ca="1" si="4"/>
        <v/>
      </c>
    </row>
    <row r="23" spans="2:16" hidden="1" outlineLevel="1" x14ac:dyDescent="0.35">
      <c r="B23" s="199" t="str">
        <f>'MASTER Product Listing'!B16</f>
        <v>Additional Product</v>
      </c>
      <c r="C23" s="199">
        <f>'MASTER Product Listing'!C16</f>
        <v>0</v>
      </c>
      <c r="D23" s="199">
        <f>'MASTER Product Listing'!D16</f>
        <v>0</v>
      </c>
      <c r="E23" s="326">
        <f>VLOOKUP(D23,Pricing!$D$11:$E$18,2,FALSE)</f>
        <v>0</v>
      </c>
      <c r="F23" s="200" t="str" cm="1">
        <f t="array" aca="1" ref="F23" ca="1">IFERROR(-INDIRECT("'"&amp;$D23&amp;" Cost"&amp;"'!$D$16"),"")</f>
        <v/>
      </c>
      <c r="G23" s="200" t="str" cm="1">
        <f t="array" aca="1" ref="G23" ca="1">IFERROR(-INDIRECT("'"&amp;$D23&amp;" Cost"&amp;"'!$D$17"),"")</f>
        <v/>
      </c>
      <c r="H23" s="200" t="str" cm="1">
        <f t="array" aca="1" ref="H23" ca="1">IFERROR(-INDIRECT("'"&amp;$D23&amp;" Cost"&amp;"'!$D$18"),"")</f>
        <v/>
      </c>
      <c r="I23" s="201" t="str">
        <f t="shared" ca="1" si="3"/>
        <v/>
      </c>
      <c r="J23" s="329" t="str">
        <f t="shared" ca="1" si="4"/>
        <v/>
      </c>
    </row>
    <row r="24" spans="2:16" hidden="1" outlineLevel="1" x14ac:dyDescent="0.35">
      <c r="B24" s="199" t="str">
        <f>'MASTER Product Listing'!B17</f>
        <v>Additional Product</v>
      </c>
      <c r="C24" s="199">
        <f>'MASTER Product Listing'!C17</f>
        <v>0</v>
      </c>
      <c r="D24" s="199">
        <f>'MASTER Product Listing'!D17</f>
        <v>0</v>
      </c>
      <c r="E24" s="326">
        <f>VLOOKUP(D24,Pricing!$D$11:$E$18,2,FALSE)</f>
        <v>0</v>
      </c>
      <c r="F24" s="200" t="str" cm="1">
        <f t="array" aca="1" ref="F24" ca="1">IFERROR(-INDIRECT("'"&amp;$D24&amp;" Cost"&amp;"'!$D$16"),"")</f>
        <v/>
      </c>
      <c r="G24" s="200" t="str" cm="1">
        <f t="array" aca="1" ref="G24" ca="1">IFERROR(-INDIRECT("'"&amp;$D24&amp;" Cost"&amp;"'!$D$17"),"")</f>
        <v/>
      </c>
      <c r="H24" s="200" t="str" cm="1">
        <f t="array" aca="1" ref="H24" ca="1">IFERROR(-INDIRECT("'"&amp;$D24&amp;" Cost"&amp;"'!$D$18"),"")</f>
        <v/>
      </c>
      <c r="I24" s="201" t="str">
        <f t="shared" ca="1" si="3"/>
        <v/>
      </c>
      <c r="J24" s="329" t="str">
        <f t="shared" ca="1" si="4"/>
        <v/>
      </c>
    </row>
    <row r="25" spans="2:16" hidden="1" outlineLevel="1" x14ac:dyDescent="0.35">
      <c r="B25" s="199" t="str">
        <f>'MASTER Product Listing'!B18</f>
        <v>Additional Product</v>
      </c>
      <c r="C25" s="199">
        <f>'MASTER Product Listing'!C18</f>
        <v>0</v>
      </c>
      <c r="D25" s="199">
        <f>'MASTER Product Listing'!D18</f>
        <v>0</v>
      </c>
      <c r="E25" s="326">
        <f>VLOOKUP(D25,Pricing!$D$11:$E$18,2,FALSE)</f>
        <v>0</v>
      </c>
      <c r="F25" s="200" t="str" cm="1">
        <f t="array" aca="1" ref="F25" ca="1">IFERROR(-INDIRECT("'"&amp;$D25&amp;" Cost"&amp;"'!$D$16"),"")</f>
        <v/>
      </c>
      <c r="G25" s="200" t="str" cm="1">
        <f t="array" aca="1" ref="G25" ca="1">IFERROR(-INDIRECT("'"&amp;$D25&amp;" Cost"&amp;"'!$D$17"),"")</f>
        <v/>
      </c>
      <c r="H25" s="200" t="str" cm="1">
        <f t="array" aca="1" ref="H25" ca="1">IFERROR(-INDIRECT("'"&amp;$D25&amp;" Cost"&amp;"'!$D$18"),"")</f>
        <v/>
      </c>
      <c r="I25" s="201" t="str">
        <f t="shared" ca="1" si="3"/>
        <v/>
      </c>
      <c r="J25" s="329" t="str">
        <f t="shared" ca="1" si="4"/>
        <v/>
      </c>
    </row>
    <row r="26" spans="2:16" hidden="1" outlineLevel="1" x14ac:dyDescent="0.35">
      <c r="B26" s="199" t="str">
        <f>'MASTER Product Listing'!B19</f>
        <v>Additional Product</v>
      </c>
      <c r="C26" s="199">
        <f>'MASTER Product Listing'!C19</f>
        <v>0</v>
      </c>
      <c r="D26" s="199">
        <f>'MASTER Product Listing'!D19</f>
        <v>0</v>
      </c>
      <c r="E26" s="326">
        <f>VLOOKUP(D26,Pricing!$D$11:$E$18,2,FALSE)</f>
        <v>0</v>
      </c>
      <c r="F26" s="200" t="str" cm="1">
        <f t="array" aca="1" ref="F26" ca="1">IFERROR(-INDIRECT("'"&amp;$D26&amp;" Cost"&amp;"'!$D$16"),"")</f>
        <v/>
      </c>
      <c r="G26" s="200" t="str" cm="1">
        <f t="array" aca="1" ref="G26" ca="1">IFERROR(-INDIRECT("'"&amp;$D26&amp;" Cost"&amp;"'!$D$17"),"")</f>
        <v/>
      </c>
      <c r="H26" s="200" t="str" cm="1">
        <f t="array" aca="1" ref="H26" ca="1">IFERROR(-INDIRECT("'"&amp;$D26&amp;" Cost"&amp;"'!$D$18"),"")</f>
        <v/>
      </c>
      <c r="I26" s="201" t="str">
        <f t="shared" ca="1" si="3"/>
        <v/>
      </c>
      <c r="J26" s="329" t="str">
        <f t="shared" ca="1" si="4"/>
        <v/>
      </c>
    </row>
    <row r="27" spans="2:16" hidden="1" outlineLevel="1" x14ac:dyDescent="0.35">
      <c r="B27" s="199" t="str">
        <f>'MASTER Product Listing'!B20</f>
        <v>Additional Product</v>
      </c>
      <c r="C27" s="199">
        <f>'MASTER Product Listing'!C20</f>
        <v>0</v>
      </c>
      <c r="D27" s="199">
        <f>'MASTER Product Listing'!D20</f>
        <v>0</v>
      </c>
      <c r="E27" s="326">
        <f>VLOOKUP(D27,Pricing!$D$11:$E$18,2,FALSE)</f>
        <v>0</v>
      </c>
      <c r="F27" s="200" t="str" cm="1">
        <f t="array" aca="1" ref="F27" ca="1">IFERROR(-INDIRECT("'"&amp;$D27&amp;" Cost"&amp;"'!$D$16"),"")</f>
        <v/>
      </c>
      <c r="G27" s="200" t="str" cm="1">
        <f t="array" aca="1" ref="G27" ca="1">IFERROR(-INDIRECT("'"&amp;$D27&amp;" Cost"&amp;"'!$D$17"),"")</f>
        <v/>
      </c>
      <c r="H27" s="200" t="str" cm="1">
        <f t="array" aca="1" ref="H27" ca="1">IFERROR(-INDIRECT("'"&amp;$D27&amp;" Cost"&amp;"'!$D$18"),"")</f>
        <v/>
      </c>
      <c r="I27" s="201" t="str">
        <f t="shared" ca="1" si="3"/>
        <v/>
      </c>
      <c r="J27" s="329" t="str">
        <f t="shared" ca="1" si="4"/>
        <v/>
      </c>
    </row>
    <row r="28" spans="2:16" collapsed="1" x14ac:dyDescent="0.35"/>
    <row r="29" spans="2:16" x14ac:dyDescent="0.35">
      <c r="B29" s="5" t="s">
        <v>114</v>
      </c>
    </row>
  </sheetData>
  <mergeCells count="1">
    <mergeCell ref="B3:D3"/>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8C356A-64C6-401D-8D10-269041361EC8}">
  <sheetPr>
    <tabColor theme="9" tint="-0.499984740745262"/>
  </sheetPr>
  <dimension ref="A1"/>
  <sheetViews>
    <sheetView showGridLines="0" zoomScaleNormal="100" workbookViewId="0">
      <selection activeCell="B5" sqref="B5"/>
    </sheetView>
  </sheetViews>
  <sheetFormatPr defaultColWidth="8.90625" defaultRowHeight="14.5" x14ac:dyDescent="0.35"/>
  <cols>
    <col min="1" max="16384" width="8.90625" style="85"/>
  </cols>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CF413-65A8-4803-84F3-091ADDAEE6E6}">
  <sheetPr>
    <tabColor theme="9" tint="0.79998168889431442"/>
  </sheetPr>
  <dimension ref="B2:V29"/>
  <sheetViews>
    <sheetView showGridLines="0" zoomScaleNormal="100" workbookViewId="0">
      <selection activeCell="H40" sqref="H40"/>
    </sheetView>
  </sheetViews>
  <sheetFormatPr defaultRowHeight="14.5" outlineLevelRow="1" x14ac:dyDescent="0.35"/>
  <cols>
    <col min="1" max="1" width="1.81640625" customWidth="1"/>
    <col min="2" max="2" width="9.08984375" style="108" bestFit="1" customWidth="1"/>
    <col min="3" max="3" width="17.6328125" style="108" bestFit="1" customWidth="1"/>
    <col min="4" max="4" width="26.36328125" bestFit="1" customWidth="1"/>
    <col min="5" max="5" width="9.453125" style="82" bestFit="1" customWidth="1"/>
    <col min="6" max="7" width="10.453125" style="82" bestFit="1" customWidth="1"/>
    <col min="8" max="8" width="10.36328125" bestFit="1" customWidth="1"/>
    <col min="9" max="11" width="9.453125" bestFit="1" customWidth="1"/>
    <col min="12" max="12" width="11.453125" bestFit="1" customWidth="1"/>
    <col min="13" max="13" width="13.08984375" bestFit="1" customWidth="1"/>
    <col min="14" max="16" width="11.453125" bestFit="1" customWidth="1"/>
    <col min="17" max="19" width="9.453125" bestFit="1" customWidth="1"/>
    <col min="20" max="20" width="13.08984375" bestFit="1" customWidth="1"/>
  </cols>
  <sheetData>
    <row r="2" spans="2:22" s="108" customFormat="1" outlineLevel="1" x14ac:dyDescent="0.35">
      <c r="B2" s="114" t="s">
        <v>102</v>
      </c>
      <c r="C2" s="107"/>
      <c r="V2" s="107"/>
    </row>
    <row r="3" spans="2:22" s="108" customFormat="1" ht="43.75" customHeight="1" outlineLevel="1" x14ac:dyDescent="0.35">
      <c r="B3" s="443" t="s">
        <v>105</v>
      </c>
      <c r="C3" s="443"/>
      <c r="D3" s="443"/>
      <c r="V3" s="107"/>
    </row>
    <row r="4" spans="2:22" s="108" customFormat="1" ht="5" customHeight="1" outlineLevel="1" x14ac:dyDescent="0.35">
      <c r="B4" s="239"/>
      <c r="C4" s="239"/>
      <c r="D4" s="239"/>
      <c r="V4" s="107"/>
    </row>
    <row r="5" spans="2:22" outlineLevel="1" x14ac:dyDescent="0.35">
      <c r="B5" s="20" t="s">
        <v>6</v>
      </c>
    </row>
    <row r="6" spans="2:22" outlineLevel="1" x14ac:dyDescent="0.35">
      <c r="B6" s="19" t="s">
        <v>18</v>
      </c>
      <c r="C6" s="2"/>
      <c r="D6" s="2"/>
    </row>
    <row r="7" spans="2:22" s="108" customFormat="1" x14ac:dyDescent="0.35">
      <c r="B7" s="80"/>
    </row>
    <row r="8" spans="2:22" x14ac:dyDescent="0.35">
      <c r="B8" s="191" t="s">
        <v>167</v>
      </c>
      <c r="C8" s="192"/>
      <c r="D8" s="192"/>
    </row>
    <row r="9" spans="2:22" x14ac:dyDescent="0.35">
      <c r="B9" s="35" t="s">
        <v>118</v>
      </c>
      <c r="C9" s="35" t="s">
        <v>45</v>
      </c>
      <c r="D9" s="35" t="s">
        <v>46</v>
      </c>
      <c r="E9" s="25">
        <v>44835</v>
      </c>
      <c r="F9" s="25">
        <v>44866</v>
      </c>
      <c r="G9" s="27">
        <v>44896</v>
      </c>
      <c r="H9" s="25">
        <v>44927</v>
      </c>
      <c r="I9" s="25">
        <v>44958</v>
      </c>
      <c r="J9" s="25">
        <v>44986</v>
      </c>
      <c r="K9" s="25">
        <v>45017</v>
      </c>
      <c r="L9" s="25">
        <v>45047</v>
      </c>
      <c r="M9" s="25">
        <v>45078</v>
      </c>
      <c r="N9" s="25">
        <v>45108</v>
      </c>
      <c r="O9" s="25">
        <v>45139</v>
      </c>
      <c r="P9" s="25">
        <v>45170</v>
      </c>
      <c r="Q9" s="25">
        <v>45200</v>
      </c>
      <c r="R9" s="25">
        <v>45231</v>
      </c>
      <c r="S9" s="25">
        <v>45261</v>
      </c>
      <c r="T9" s="11" t="s">
        <v>32</v>
      </c>
    </row>
    <row r="10" spans="2:22" x14ac:dyDescent="0.35">
      <c r="B10" s="87" t="str">
        <f>'MASTER Product Listing'!B3</f>
        <v>Client 1</v>
      </c>
      <c r="C10" s="87" t="str">
        <f>'MASTER Product Listing'!C3</f>
        <v>Product Grouping 1</v>
      </c>
      <c r="D10" s="87" t="str">
        <f>'MASTER Product Listing'!D3</f>
        <v>Product A (Example)</v>
      </c>
      <c r="E10" s="277">
        <f>_xlfn.XLOOKUP($D10,'Production Forecast'!$D:$D,'Production Forecast'!F:F)*(IF(VLOOKUP($D10,Pricing!$D:$I,3,FALSE)="No",VLOOKUP($D10,Pricing!$D:$I,6,FALSE),IF(VLOOKUP($D10,Pricing!$D:$I,5,FALSE)&lt;=E$9,VLOOKUP($D10,Pricing!$D:$I,6,FALSE),VLOOKUP($D10,Pricing!$D:$I,2,FALSE))))</f>
        <v>0</v>
      </c>
      <c r="F10" s="277">
        <f>_xlfn.XLOOKUP($D10,'Production Forecast'!$D:$D,'Production Forecast'!G:G)*(IF(VLOOKUP($D10,Pricing!$D:$I,3,FALSE)="No",VLOOKUP($D10,Pricing!$D:$I,6,FALSE),IF(VLOOKUP($D10,Pricing!$D:$I,5,FALSE)&lt;=F$9,VLOOKUP($D10,Pricing!$D:$I,6,FALSE),VLOOKUP($D10,Pricing!$D:$I,2,FALSE))))</f>
        <v>0</v>
      </c>
      <c r="G10" s="278">
        <f>_xlfn.XLOOKUP($D10,'Production Forecast'!$D:$D,'Production Forecast'!H:H)*(IF(VLOOKUP($D10,Pricing!$D:$I,3,FALSE)="No",VLOOKUP($D10,Pricing!$D:$I,6,FALSE),IF(VLOOKUP($D10,Pricing!$D:$I,5,FALSE)&lt;=G$9,VLOOKUP($D10,Pricing!$D:$I,6,FALSE),VLOOKUP($D10,Pricing!$D:$I,2,FALSE))))</f>
        <v>0</v>
      </c>
      <c r="H10" s="277">
        <f>_xlfn.XLOOKUP($D10,'Production Forecast'!$D:$D,'Production Forecast'!I:I)*(IF(VLOOKUP($D10,Pricing!$D:$I,3,FALSE)="No",VLOOKUP($D10,Pricing!$D:$I,6,FALSE),IF(VLOOKUP($D10,Pricing!$D:$I,5,FALSE)&lt;=H$9,VLOOKUP($D10,Pricing!$D:$I,6,FALSE),VLOOKUP($D10,Pricing!$D:$I,2,FALSE))))</f>
        <v>0</v>
      </c>
      <c r="I10" s="277">
        <f>_xlfn.XLOOKUP($D10,'Production Forecast'!$D:$D,'Production Forecast'!J:J)*(IF(VLOOKUP($D10,Pricing!$D:$I,3,FALSE)="No",VLOOKUP($D10,Pricing!$D:$I,6,FALSE),IF(VLOOKUP($D10,Pricing!$D:$I,5,FALSE)&lt;=I$9,VLOOKUP($D10,Pricing!$D:$I,6,FALSE),VLOOKUP($D10,Pricing!$D:$I,2,FALSE))))</f>
        <v>0</v>
      </c>
      <c r="J10" s="277">
        <f>_xlfn.XLOOKUP($D10,'Production Forecast'!$D:$D,'Production Forecast'!K:K)*(IF(VLOOKUP($D10,Pricing!$D:$I,3,FALSE)="No",VLOOKUP($D10,Pricing!$D:$I,6,FALSE),IF(VLOOKUP($D10,Pricing!$D:$I,5,FALSE)&lt;=J$9,VLOOKUP($D10,Pricing!$D:$I,6,FALSE),VLOOKUP($D10,Pricing!$D:$I,2,FALSE))))</f>
        <v>0</v>
      </c>
      <c r="K10" s="277">
        <f>_xlfn.XLOOKUP($D10,'Production Forecast'!$D:$D,'Production Forecast'!L:L)*(IF(VLOOKUP($D10,Pricing!$D:$I,3,FALSE)="No",VLOOKUP($D10,Pricing!$D:$I,6,FALSE),IF(VLOOKUP($D10,Pricing!$D:$I,5,FALSE)&lt;=K$9,VLOOKUP($D10,Pricing!$D:$I,6,FALSE),VLOOKUP($D10,Pricing!$D:$I,2,FALSE))))</f>
        <v>0</v>
      </c>
      <c r="L10" s="277">
        <f>_xlfn.XLOOKUP($D10,'Production Forecast'!$D:$D,'Production Forecast'!M:M)*(IF(VLOOKUP($D10,Pricing!$D:$I,3,FALSE)="No",VLOOKUP($D10,Pricing!$D:$I,6,FALSE),IF(VLOOKUP($D10,Pricing!$D:$I,5,FALSE)&lt;=L$9,VLOOKUP($D10,Pricing!$D:$I,6,FALSE),VLOOKUP($D10,Pricing!$D:$I,2,FALSE))))</f>
        <v>0</v>
      </c>
      <c r="M10" s="277">
        <f>_xlfn.XLOOKUP($D10,'Production Forecast'!$D:$D,'Production Forecast'!N:N)*(IF(VLOOKUP($D10,Pricing!$D:$I,3,FALSE)="No",VLOOKUP($D10,Pricing!$D:$I,6,FALSE),IF(VLOOKUP($D10,Pricing!$D:$I,5,FALSE)&lt;=M$9,VLOOKUP($D10,Pricing!$D:$I,6,FALSE),VLOOKUP($D10,Pricing!$D:$I,2,FALSE))))</f>
        <v>0</v>
      </c>
      <c r="N10" s="277">
        <f>_xlfn.XLOOKUP($D10,'Production Forecast'!$D:$D,'Production Forecast'!O:O)*(IF(VLOOKUP($D10,Pricing!$D:$I,3,FALSE)="No",VLOOKUP($D10,Pricing!$D:$I,6,FALSE),IF(VLOOKUP($D10,Pricing!$D:$I,5,FALSE)&lt;=N$9,VLOOKUP($D10,Pricing!$D:$I,6,FALSE),VLOOKUP($D10,Pricing!$D:$I,2,FALSE))))</f>
        <v>0</v>
      </c>
      <c r="O10" s="277">
        <f>_xlfn.XLOOKUP($D10,'Production Forecast'!$D:$D,'Production Forecast'!P:P)*(IF(VLOOKUP($D10,Pricing!$D:$I,3,FALSE)="No",VLOOKUP($D10,Pricing!$D:$I,6,FALSE),IF(VLOOKUP($D10,Pricing!$D:$I,5,FALSE)&lt;=O$9,VLOOKUP($D10,Pricing!$D:$I,6,FALSE),VLOOKUP($D10,Pricing!$D:$I,2,FALSE))))</f>
        <v>0</v>
      </c>
      <c r="P10" s="277">
        <f>_xlfn.XLOOKUP($D10,'Production Forecast'!$D:$D,'Production Forecast'!Q:Q)*(IF(VLOOKUP($D10,Pricing!$D:$I,3,FALSE)="No",VLOOKUP($D10,Pricing!$D:$I,6,FALSE),IF(VLOOKUP($D10,Pricing!$D:$I,5,FALSE)&lt;=P$9,VLOOKUP($D10,Pricing!$D:$I,6,FALSE),VLOOKUP($D10,Pricing!$D:$I,2,FALSE))))</f>
        <v>0</v>
      </c>
      <c r="Q10" s="277">
        <f>_xlfn.XLOOKUP($D10,'Production Forecast'!$D:$D,'Production Forecast'!R:R)*(IF(VLOOKUP($D10,Pricing!$D:$I,3,FALSE)="No",VLOOKUP($D10,Pricing!$D:$I,6,FALSE),IF(VLOOKUP($D10,Pricing!$D:$I,5,FALSE)&lt;=Q$9,VLOOKUP($D10,Pricing!$D:$I,6,FALSE),VLOOKUP($D10,Pricing!$D:$I,2,FALSE))))</f>
        <v>0</v>
      </c>
      <c r="R10" s="277">
        <f>_xlfn.XLOOKUP($D10,'Production Forecast'!$D:$D,'Production Forecast'!S:S)*(IF(VLOOKUP($D10,Pricing!$D:$I,3,FALSE)="No",VLOOKUP($D10,Pricing!$D:$I,6,FALSE),IF(VLOOKUP($D10,Pricing!$D:$I,5,FALSE)&lt;=R$9,VLOOKUP($D10,Pricing!$D:$I,6,FALSE),VLOOKUP($D10,Pricing!$D:$I,2,FALSE))))</f>
        <v>0</v>
      </c>
      <c r="S10" s="277">
        <f>_xlfn.XLOOKUP($D10,'Production Forecast'!$D:$D,'Production Forecast'!T:T)*(IF(VLOOKUP($D10,Pricing!$D:$I,3,FALSE)="No",VLOOKUP($D10,Pricing!$D:$I,6,FALSE),IF(VLOOKUP($D10,Pricing!$D:$I,5,FALSE)&lt;=S$9,VLOOKUP($D10,Pricing!$D:$I,6,FALSE),VLOOKUP($D10,Pricing!$D:$I,2,FALSE))))</f>
        <v>0</v>
      </c>
      <c r="T10" s="279">
        <f>SUM(H10:S10)</f>
        <v>0</v>
      </c>
    </row>
    <row r="11" spans="2:22" x14ac:dyDescent="0.35">
      <c r="B11" s="88" t="str">
        <f>'MASTER Product Listing'!B4</f>
        <v>Client 1</v>
      </c>
      <c r="C11" s="88" t="str">
        <f>'MASTER Product Listing'!C4</f>
        <v>Product Grouping 2</v>
      </c>
      <c r="D11" s="88" t="str">
        <f>'MASTER Product Listing'!D4</f>
        <v>Product B</v>
      </c>
      <c r="E11" s="280">
        <f>_xlfn.XLOOKUP($D11,'Production Forecast'!$D:$D,'Production Forecast'!F:F)*(IF(VLOOKUP($D11,Pricing!$D:$I,3,FALSE)="No",VLOOKUP($D11,Pricing!$D:$I,6,FALSE),IF(VLOOKUP($D11,Pricing!$D:$I,5,FALSE)&lt;=E$9,VLOOKUP($D11,Pricing!$D:$I,6,FALSE),VLOOKUP($D11,Pricing!$D:$I,2,FALSE))))</f>
        <v>0</v>
      </c>
      <c r="F11" s="280">
        <f>_xlfn.XLOOKUP($D11,'Production Forecast'!$D:$D,'Production Forecast'!G:G)*(IF(VLOOKUP($D11,Pricing!$D:$I,3,FALSE)="No",VLOOKUP($D11,Pricing!$D:$I,6,FALSE),IF(VLOOKUP($D11,Pricing!$D:$I,5,FALSE)&lt;=F$9,VLOOKUP($D11,Pricing!$D:$I,6,FALSE),VLOOKUP($D11,Pricing!$D:$I,2,FALSE))))</f>
        <v>0</v>
      </c>
      <c r="G11" s="281">
        <f>_xlfn.XLOOKUP($D11,'Production Forecast'!$D:$D,'Production Forecast'!H:H)*(IF(VLOOKUP($D11,Pricing!$D:$I,3,FALSE)="No",VLOOKUP($D11,Pricing!$D:$I,6,FALSE),IF(VLOOKUP($D11,Pricing!$D:$I,5,FALSE)&lt;=G$9,VLOOKUP($D11,Pricing!$D:$I,6,FALSE),VLOOKUP($D11,Pricing!$D:$I,2,FALSE))))</f>
        <v>0</v>
      </c>
      <c r="H11" s="280">
        <f>_xlfn.XLOOKUP($D11,'Production Forecast'!$D:$D,'Production Forecast'!I:I)*(IF(VLOOKUP($D11,Pricing!$D:$I,3,FALSE)="No",VLOOKUP($D11,Pricing!$D:$I,6,FALSE),IF(VLOOKUP($D11,Pricing!$D:$I,5,FALSE)&lt;=H$9,VLOOKUP($D11,Pricing!$D:$I,6,FALSE),VLOOKUP($D11,Pricing!$D:$I,2,FALSE))))</f>
        <v>0</v>
      </c>
      <c r="I11" s="280">
        <f>_xlfn.XLOOKUP($D11,'Production Forecast'!$D:$D,'Production Forecast'!J:J)*(IF(VLOOKUP($D11,Pricing!$D:$I,3,FALSE)="No",VLOOKUP($D11,Pricing!$D:$I,6,FALSE),IF(VLOOKUP($D11,Pricing!$D:$I,5,FALSE)&lt;=I$9,VLOOKUP($D11,Pricing!$D:$I,6,FALSE),VLOOKUP($D11,Pricing!$D:$I,2,FALSE))))</f>
        <v>0</v>
      </c>
      <c r="J11" s="280">
        <f>_xlfn.XLOOKUP($D11,'Production Forecast'!$D:$D,'Production Forecast'!K:K)*(IF(VLOOKUP($D11,Pricing!$D:$I,3,FALSE)="No",VLOOKUP($D11,Pricing!$D:$I,6,FALSE),IF(VLOOKUP($D11,Pricing!$D:$I,5,FALSE)&lt;=J$9,VLOOKUP($D11,Pricing!$D:$I,6,FALSE),VLOOKUP($D11,Pricing!$D:$I,2,FALSE))))</f>
        <v>0</v>
      </c>
      <c r="K11" s="280">
        <f>_xlfn.XLOOKUP($D11,'Production Forecast'!$D:$D,'Production Forecast'!L:L)*(IF(VLOOKUP($D11,Pricing!$D:$I,3,FALSE)="No",VLOOKUP($D11,Pricing!$D:$I,6,FALSE),IF(VLOOKUP($D11,Pricing!$D:$I,5,FALSE)&lt;=K$9,VLOOKUP($D11,Pricing!$D:$I,6,FALSE),VLOOKUP($D11,Pricing!$D:$I,2,FALSE))))</f>
        <v>0</v>
      </c>
      <c r="L11" s="280">
        <f>_xlfn.XLOOKUP($D11,'Production Forecast'!$D:$D,'Production Forecast'!M:M)*(IF(VLOOKUP($D11,Pricing!$D:$I,3,FALSE)="No",VLOOKUP($D11,Pricing!$D:$I,6,FALSE),IF(VLOOKUP($D11,Pricing!$D:$I,5,FALSE)&lt;=L$9,VLOOKUP($D11,Pricing!$D:$I,6,FALSE),VLOOKUP($D11,Pricing!$D:$I,2,FALSE))))</f>
        <v>0</v>
      </c>
      <c r="M11" s="280">
        <f>_xlfn.XLOOKUP($D11,'Production Forecast'!$D:$D,'Production Forecast'!N:N)*(IF(VLOOKUP($D11,Pricing!$D:$I,3,FALSE)="No",VLOOKUP($D11,Pricing!$D:$I,6,FALSE),IF(VLOOKUP($D11,Pricing!$D:$I,5,FALSE)&lt;=M$9,VLOOKUP($D11,Pricing!$D:$I,6,FALSE),VLOOKUP($D11,Pricing!$D:$I,2,FALSE))))</f>
        <v>0</v>
      </c>
      <c r="N11" s="280">
        <f>_xlfn.XLOOKUP($D11,'Production Forecast'!$D:$D,'Production Forecast'!O:O)*(IF(VLOOKUP($D11,Pricing!$D:$I,3,FALSE)="No",VLOOKUP($D11,Pricing!$D:$I,6,FALSE),IF(VLOOKUP($D11,Pricing!$D:$I,5,FALSE)&lt;=N$9,VLOOKUP($D11,Pricing!$D:$I,6,FALSE),VLOOKUP($D11,Pricing!$D:$I,2,FALSE))))</f>
        <v>0</v>
      </c>
      <c r="O11" s="280">
        <f>_xlfn.XLOOKUP($D11,'Production Forecast'!$D:$D,'Production Forecast'!P:P)*(IF(VLOOKUP($D11,Pricing!$D:$I,3,FALSE)="No",VLOOKUP($D11,Pricing!$D:$I,6,FALSE),IF(VLOOKUP($D11,Pricing!$D:$I,5,FALSE)&lt;=O$9,VLOOKUP($D11,Pricing!$D:$I,6,FALSE),VLOOKUP($D11,Pricing!$D:$I,2,FALSE))))</f>
        <v>0</v>
      </c>
      <c r="P11" s="280">
        <f>_xlfn.XLOOKUP($D11,'Production Forecast'!$D:$D,'Production Forecast'!Q:Q)*(IF(VLOOKUP($D11,Pricing!$D:$I,3,FALSE)="No",VLOOKUP($D11,Pricing!$D:$I,6,FALSE),IF(VLOOKUP($D11,Pricing!$D:$I,5,FALSE)&lt;=P$9,VLOOKUP($D11,Pricing!$D:$I,6,FALSE),VLOOKUP($D11,Pricing!$D:$I,2,FALSE))))</f>
        <v>0</v>
      </c>
      <c r="Q11" s="280">
        <f>_xlfn.XLOOKUP($D11,'Production Forecast'!$D:$D,'Production Forecast'!R:R)*(IF(VLOOKUP($D11,Pricing!$D:$I,3,FALSE)="No",VLOOKUP($D11,Pricing!$D:$I,6,FALSE),IF(VLOOKUP($D11,Pricing!$D:$I,5,FALSE)&lt;=Q$9,VLOOKUP($D11,Pricing!$D:$I,6,FALSE),VLOOKUP($D11,Pricing!$D:$I,2,FALSE))))</f>
        <v>0</v>
      </c>
      <c r="R11" s="280">
        <f>_xlfn.XLOOKUP($D11,'Production Forecast'!$D:$D,'Production Forecast'!S:S)*(IF(VLOOKUP($D11,Pricing!$D:$I,3,FALSE)="No",VLOOKUP($D11,Pricing!$D:$I,6,FALSE),IF(VLOOKUP($D11,Pricing!$D:$I,5,FALSE)&lt;=R$9,VLOOKUP($D11,Pricing!$D:$I,6,FALSE),VLOOKUP($D11,Pricing!$D:$I,2,FALSE))))</f>
        <v>0</v>
      </c>
      <c r="S11" s="280">
        <f>_xlfn.XLOOKUP($D11,'Production Forecast'!$D:$D,'Production Forecast'!T:T)*(IF(VLOOKUP($D11,Pricing!$D:$I,3,FALSE)="No",VLOOKUP($D11,Pricing!$D:$I,6,FALSE),IF(VLOOKUP($D11,Pricing!$D:$I,5,FALSE)&lt;=S$9,VLOOKUP($D11,Pricing!$D:$I,6,FALSE),VLOOKUP($D11,Pricing!$D:$I,2,FALSE))))</f>
        <v>0</v>
      </c>
      <c r="T11" s="282">
        <f>SUM(H11:S11)</f>
        <v>0</v>
      </c>
    </row>
    <row r="12" spans="2:22" x14ac:dyDescent="0.35">
      <c r="B12" s="89" t="str">
        <f>'MASTER Product Listing'!B5</f>
        <v>Client 2</v>
      </c>
      <c r="C12" s="89" t="str">
        <f>'MASTER Product Listing'!C5</f>
        <v>Product Grouping 3</v>
      </c>
      <c r="D12" s="89" t="str">
        <f>'MASTER Product Listing'!D5</f>
        <v>Product C</v>
      </c>
      <c r="E12" s="280">
        <f>_xlfn.XLOOKUP($D12,'Production Forecast'!$D:$D,'Production Forecast'!F:F)*(IF(VLOOKUP($D12,Pricing!$D:$I,3,FALSE)="No",VLOOKUP($D12,Pricing!$D:$I,6,FALSE),IF(VLOOKUP($D12,Pricing!$D:$I,5,FALSE)&lt;=E$9,VLOOKUP($D12,Pricing!$D:$I,6,FALSE),VLOOKUP($D12,Pricing!$D:$I,2,FALSE))))</f>
        <v>0</v>
      </c>
      <c r="F12" s="280">
        <f>_xlfn.XLOOKUP($D12,'Production Forecast'!$D:$D,'Production Forecast'!G:G)*(IF(VLOOKUP($D12,Pricing!$D:$I,3,FALSE)="No",VLOOKUP($D12,Pricing!$D:$I,6,FALSE),IF(VLOOKUP($D12,Pricing!$D:$I,5,FALSE)&lt;=F$9,VLOOKUP($D12,Pricing!$D:$I,6,FALSE),VLOOKUP($D12,Pricing!$D:$I,2,FALSE))))</f>
        <v>0</v>
      </c>
      <c r="G12" s="281">
        <f>_xlfn.XLOOKUP($D12,'Production Forecast'!$D:$D,'Production Forecast'!H:H)*(IF(VLOOKUP($D12,Pricing!$D:$I,3,FALSE)="No",VLOOKUP($D12,Pricing!$D:$I,6,FALSE),IF(VLOOKUP($D12,Pricing!$D:$I,5,FALSE)&lt;=G$9,VLOOKUP($D12,Pricing!$D:$I,6,FALSE),VLOOKUP($D12,Pricing!$D:$I,2,FALSE))))</f>
        <v>0</v>
      </c>
      <c r="H12" s="280">
        <f>_xlfn.XLOOKUP($D12,'Production Forecast'!$D:$D,'Production Forecast'!I:I)*(IF(VLOOKUP($D12,Pricing!$D:$I,3,FALSE)="No",VLOOKUP($D12,Pricing!$D:$I,6,FALSE),IF(VLOOKUP($D12,Pricing!$D:$I,5,FALSE)&lt;=H$9,VLOOKUP($D12,Pricing!$D:$I,6,FALSE),VLOOKUP($D12,Pricing!$D:$I,2,FALSE))))</f>
        <v>0</v>
      </c>
      <c r="I12" s="280">
        <f>_xlfn.XLOOKUP($D12,'Production Forecast'!$D:$D,'Production Forecast'!J:J)*(IF(VLOOKUP($D12,Pricing!$D:$I,3,FALSE)="No",VLOOKUP($D12,Pricing!$D:$I,6,FALSE),IF(VLOOKUP($D12,Pricing!$D:$I,5,FALSE)&lt;=I$9,VLOOKUP($D12,Pricing!$D:$I,6,FALSE),VLOOKUP($D12,Pricing!$D:$I,2,FALSE))))</f>
        <v>0</v>
      </c>
      <c r="J12" s="280">
        <f>_xlfn.XLOOKUP($D12,'Production Forecast'!$D:$D,'Production Forecast'!K:K)*(IF(VLOOKUP($D12,Pricing!$D:$I,3,FALSE)="No",VLOOKUP($D12,Pricing!$D:$I,6,FALSE),IF(VLOOKUP($D12,Pricing!$D:$I,5,FALSE)&lt;=J$9,VLOOKUP($D12,Pricing!$D:$I,6,FALSE),VLOOKUP($D12,Pricing!$D:$I,2,FALSE))))</f>
        <v>0</v>
      </c>
      <c r="K12" s="280">
        <f>_xlfn.XLOOKUP($D12,'Production Forecast'!$D:$D,'Production Forecast'!L:L)*(IF(VLOOKUP($D12,Pricing!$D:$I,3,FALSE)="No",VLOOKUP($D12,Pricing!$D:$I,6,FALSE),IF(VLOOKUP($D12,Pricing!$D:$I,5,FALSE)&lt;=K$9,VLOOKUP($D12,Pricing!$D:$I,6,FALSE),VLOOKUP($D12,Pricing!$D:$I,2,FALSE))))</f>
        <v>0</v>
      </c>
      <c r="L12" s="280">
        <f>_xlfn.XLOOKUP($D12,'Production Forecast'!$D:$D,'Production Forecast'!M:M)*(IF(VLOOKUP($D12,Pricing!$D:$I,3,FALSE)="No",VLOOKUP($D12,Pricing!$D:$I,6,FALSE),IF(VLOOKUP($D12,Pricing!$D:$I,5,FALSE)&lt;=L$9,VLOOKUP($D12,Pricing!$D:$I,6,FALSE),VLOOKUP($D12,Pricing!$D:$I,2,FALSE))))</f>
        <v>0</v>
      </c>
      <c r="M12" s="280">
        <f>_xlfn.XLOOKUP($D12,'Production Forecast'!$D:$D,'Production Forecast'!N:N)*(IF(VLOOKUP($D12,Pricing!$D:$I,3,FALSE)="No",VLOOKUP($D12,Pricing!$D:$I,6,FALSE),IF(VLOOKUP($D12,Pricing!$D:$I,5,FALSE)&lt;=M$9,VLOOKUP($D12,Pricing!$D:$I,6,FALSE),VLOOKUP($D12,Pricing!$D:$I,2,FALSE))))</f>
        <v>0</v>
      </c>
      <c r="N12" s="280">
        <f>_xlfn.XLOOKUP($D12,'Production Forecast'!$D:$D,'Production Forecast'!O:O)*(IF(VLOOKUP($D12,Pricing!$D:$I,3,FALSE)="No",VLOOKUP($D12,Pricing!$D:$I,6,FALSE),IF(VLOOKUP($D12,Pricing!$D:$I,5,FALSE)&lt;=N$9,VLOOKUP($D12,Pricing!$D:$I,6,FALSE),VLOOKUP($D12,Pricing!$D:$I,2,FALSE))))</f>
        <v>0</v>
      </c>
      <c r="O12" s="280">
        <f>_xlfn.XLOOKUP($D12,'Production Forecast'!$D:$D,'Production Forecast'!P:P)*(IF(VLOOKUP($D12,Pricing!$D:$I,3,FALSE)="No",VLOOKUP($D12,Pricing!$D:$I,6,FALSE),IF(VLOOKUP($D12,Pricing!$D:$I,5,FALSE)&lt;=O$9,VLOOKUP($D12,Pricing!$D:$I,6,FALSE),VLOOKUP($D12,Pricing!$D:$I,2,FALSE))))</f>
        <v>0</v>
      </c>
      <c r="P12" s="280">
        <f>_xlfn.XLOOKUP($D12,'Production Forecast'!$D:$D,'Production Forecast'!Q:Q)*(IF(VLOOKUP($D12,Pricing!$D:$I,3,FALSE)="No",VLOOKUP($D12,Pricing!$D:$I,6,FALSE),IF(VLOOKUP($D12,Pricing!$D:$I,5,FALSE)&lt;=P$9,VLOOKUP($D12,Pricing!$D:$I,6,FALSE),VLOOKUP($D12,Pricing!$D:$I,2,FALSE))))</f>
        <v>0</v>
      </c>
      <c r="Q12" s="280">
        <f>_xlfn.XLOOKUP($D12,'Production Forecast'!$D:$D,'Production Forecast'!R:R)*(IF(VLOOKUP($D12,Pricing!$D:$I,3,FALSE)="No",VLOOKUP($D12,Pricing!$D:$I,6,FALSE),IF(VLOOKUP($D12,Pricing!$D:$I,5,FALSE)&lt;=Q$9,VLOOKUP($D12,Pricing!$D:$I,6,FALSE),VLOOKUP($D12,Pricing!$D:$I,2,FALSE))))</f>
        <v>0</v>
      </c>
      <c r="R12" s="280">
        <f>_xlfn.XLOOKUP($D12,'Production Forecast'!$D:$D,'Production Forecast'!S:S)*(IF(VLOOKUP($D12,Pricing!$D:$I,3,FALSE)="No",VLOOKUP($D12,Pricing!$D:$I,6,FALSE),IF(VLOOKUP($D12,Pricing!$D:$I,5,FALSE)&lt;=R$9,VLOOKUP($D12,Pricing!$D:$I,6,FALSE),VLOOKUP($D12,Pricing!$D:$I,2,FALSE))))</f>
        <v>0</v>
      </c>
      <c r="S12" s="280">
        <f>_xlfn.XLOOKUP($D12,'Production Forecast'!$D:$D,'Production Forecast'!T:T)*(IF(VLOOKUP($D12,Pricing!$D:$I,3,FALSE)="No",VLOOKUP($D12,Pricing!$D:$I,6,FALSE),IF(VLOOKUP($D12,Pricing!$D:$I,5,FALSE)&lt;=S$9,VLOOKUP($D12,Pricing!$D:$I,6,FALSE),VLOOKUP($D12,Pricing!$D:$I,2,FALSE))))</f>
        <v>0</v>
      </c>
      <c r="T12" s="282">
        <f>SUM(H12:S12)</f>
        <v>0</v>
      </c>
    </row>
    <row r="13" spans="2:22" x14ac:dyDescent="0.35">
      <c r="B13" s="88" t="str">
        <f>'MASTER Product Listing'!B6</f>
        <v>Client 2</v>
      </c>
      <c r="C13" s="88" t="str">
        <f>'MASTER Product Listing'!C6</f>
        <v>Product Grouping 3</v>
      </c>
      <c r="D13" s="88" t="str">
        <f>'MASTER Product Listing'!D6</f>
        <v>Product D</v>
      </c>
      <c r="E13" s="280">
        <f>_xlfn.XLOOKUP($D13,'Production Forecast'!$D:$D,'Production Forecast'!F:F)*(IF(VLOOKUP($D13,Pricing!$D:$I,3,FALSE)="No",VLOOKUP($D13,Pricing!$D:$I,6,FALSE),IF(VLOOKUP($D13,Pricing!$D:$I,5,FALSE)&lt;=E$9,VLOOKUP($D13,Pricing!$D:$I,6,FALSE),VLOOKUP($D13,Pricing!$D:$I,2,FALSE))))</f>
        <v>0</v>
      </c>
      <c r="F13" s="280">
        <f>_xlfn.XLOOKUP($D13,'Production Forecast'!$D:$D,'Production Forecast'!G:G)*(IF(VLOOKUP($D13,Pricing!$D:$I,3,FALSE)="No",VLOOKUP($D13,Pricing!$D:$I,6,FALSE),IF(VLOOKUP($D13,Pricing!$D:$I,5,FALSE)&lt;=F$9,VLOOKUP($D13,Pricing!$D:$I,6,FALSE),VLOOKUP($D13,Pricing!$D:$I,2,FALSE))))</f>
        <v>0</v>
      </c>
      <c r="G13" s="281">
        <f>_xlfn.XLOOKUP($D13,'Production Forecast'!$D:$D,'Production Forecast'!H:H)*(IF(VLOOKUP($D13,Pricing!$D:$I,3,FALSE)="No",VLOOKUP($D13,Pricing!$D:$I,6,FALSE),IF(VLOOKUP($D13,Pricing!$D:$I,5,FALSE)&lt;=G$9,VLOOKUP($D13,Pricing!$D:$I,6,FALSE),VLOOKUP($D13,Pricing!$D:$I,2,FALSE))))</f>
        <v>0</v>
      </c>
      <c r="H13" s="280">
        <f>_xlfn.XLOOKUP($D13,'Production Forecast'!$D:$D,'Production Forecast'!I:I)*(IF(VLOOKUP($D13,Pricing!$D:$I,3,FALSE)="No",VLOOKUP($D13,Pricing!$D:$I,6,FALSE),IF(VLOOKUP($D13,Pricing!$D:$I,5,FALSE)&lt;=H$9,VLOOKUP($D13,Pricing!$D:$I,6,FALSE),VLOOKUP($D13,Pricing!$D:$I,2,FALSE))))</f>
        <v>0</v>
      </c>
      <c r="I13" s="280">
        <f>_xlfn.XLOOKUP($D13,'Production Forecast'!$D:$D,'Production Forecast'!J:J)*(IF(VLOOKUP($D13,Pricing!$D:$I,3,FALSE)="No",VLOOKUP($D13,Pricing!$D:$I,6,FALSE),IF(VLOOKUP($D13,Pricing!$D:$I,5,FALSE)&lt;=I$9,VLOOKUP($D13,Pricing!$D:$I,6,FALSE),VLOOKUP($D13,Pricing!$D:$I,2,FALSE))))</f>
        <v>0</v>
      </c>
      <c r="J13" s="280">
        <f>_xlfn.XLOOKUP($D13,'Production Forecast'!$D:$D,'Production Forecast'!K:K)*(IF(VLOOKUP($D13,Pricing!$D:$I,3,FALSE)="No",VLOOKUP($D13,Pricing!$D:$I,6,FALSE),IF(VLOOKUP($D13,Pricing!$D:$I,5,FALSE)&lt;=J$9,VLOOKUP($D13,Pricing!$D:$I,6,FALSE),VLOOKUP($D13,Pricing!$D:$I,2,FALSE))))</f>
        <v>0</v>
      </c>
      <c r="K13" s="280">
        <f>_xlfn.XLOOKUP($D13,'Production Forecast'!$D:$D,'Production Forecast'!L:L)*(IF(VLOOKUP($D13,Pricing!$D:$I,3,FALSE)="No",VLOOKUP($D13,Pricing!$D:$I,6,FALSE),IF(VLOOKUP($D13,Pricing!$D:$I,5,FALSE)&lt;=K$9,VLOOKUP($D13,Pricing!$D:$I,6,FALSE),VLOOKUP($D13,Pricing!$D:$I,2,FALSE))))</f>
        <v>0</v>
      </c>
      <c r="L13" s="280">
        <f>_xlfn.XLOOKUP($D13,'Production Forecast'!$D:$D,'Production Forecast'!M:M)*(IF(VLOOKUP($D13,Pricing!$D:$I,3,FALSE)="No",VLOOKUP($D13,Pricing!$D:$I,6,FALSE),IF(VLOOKUP($D13,Pricing!$D:$I,5,FALSE)&lt;=L$9,VLOOKUP($D13,Pricing!$D:$I,6,FALSE),VLOOKUP($D13,Pricing!$D:$I,2,FALSE))))</f>
        <v>0</v>
      </c>
      <c r="M13" s="280">
        <f>_xlfn.XLOOKUP($D13,'Production Forecast'!$D:$D,'Production Forecast'!N:N)*(IF(VLOOKUP($D13,Pricing!$D:$I,3,FALSE)="No",VLOOKUP($D13,Pricing!$D:$I,6,FALSE),IF(VLOOKUP($D13,Pricing!$D:$I,5,FALSE)&lt;=M$9,VLOOKUP($D13,Pricing!$D:$I,6,FALSE),VLOOKUP($D13,Pricing!$D:$I,2,FALSE))))</f>
        <v>0</v>
      </c>
      <c r="N13" s="280">
        <f>_xlfn.XLOOKUP($D13,'Production Forecast'!$D:$D,'Production Forecast'!O:O)*(IF(VLOOKUP($D13,Pricing!$D:$I,3,FALSE)="No",VLOOKUP($D13,Pricing!$D:$I,6,FALSE),IF(VLOOKUP($D13,Pricing!$D:$I,5,FALSE)&lt;=N$9,VLOOKUP($D13,Pricing!$D:$I,6,FALSE),VLOOKUP($D13,Pricing!$D:$I,2,FALSE))))</f>
        <v>0</v>
      </c>
      <c r="O13" s="280">
        <f>_xlfn.XLOOKUP($D13,'Production Forecast'!$D:$D,'Production Forecast'!P:P)*(IF(VLOOKUP($D13,Pricing!$D:$I,3,FALSE)="No",VLOOKUP($D13,Pricing!$D:$I,6,FALSE),IF(VLOOKUP($D13,Pricing!$D:$I,5,FALSE)&lt;=O$9,VLOOKUP($D13,Pricing!$D:$I,6,FALSE),VLOOKUP($D13,Pricing!$D:$I,2,FALSE))))</f>
        <v>0</v>
      </c>
      <c r="P13" s="280">
        <f>_xlfn.XLOOKUP($D13,'Production Forecast'!$D:$D,'Production Forecast'!Q:Q)*(IF(VLOOKUP($D13,Pricing!$D:$I,3,FALSE)="No",VLOOKUP($D13,Pricing!$D:$I,6,FALSE),IF(VLOOKUP($D13,Pricing!$D:$I,5,FALSE)&lt;=P$9,VLOOKUP($D13,Pricing!$D:$I,6,FALSE),VLOOKUP($D13,Pricing!$D:$I,2,FALSE))))</f>
        <v>0</v>
      </c>
      <c r="Q13" s="280">
        <f>_xlfn.XLOOKUP($D13,'Production Forecast'!$D:$D,'Production Forecast'!R:R)*(IF(VLOOKUP($D13,Pricing!$D:$I,3,FALSE)="No",VLOOKUP($D13,Pricing!$D:$I,6,FALSE),IF(VLOOKUP($D13,Pricing!$D:$I,5,FALSE)&lt;=Q$9,VLOOKUP($D13,Pricing!$D:$I,6,FALSE),VLOOKUP($D13,Pricing!$D:$I,2,FALSE))))</f>
        <v>0</v>
      </c>
      <c r="R13" s="280">
        <f>_xlfn.XLOOKUP($D13,'Production Forecast'!$D:$D,'Production Forecast'!S:S)*(IF(VLOOKUP($D13,Pricing!$D:$I,3,FALSE)="No",VLOOKUP($D13,Pricing!$D:$I,6,FALSE),IF(VLOOKUP($D13,Pricing!$D:$I,5,FALSE)&lt;=R$9,VLOOKUP($D13,Pricing!$D:$I,6,FALSE),VLOOKUP($D13,Pricing!$D:$I,2,FALSE))))</f>
        <v>0</v>
      </c>
      <c r="S13" s="280">
        <f>_xlfn.XLOOKUP($D13,'Production Forecast'!$D:$D,'Production Forecast'!T:T)*(IF(VLOOKUP($D13,Pricing!$D:$I,3,FALSE)="No",VLOOKUP($D13,Pricing!$D:$I,6,FALSE),IF(VLOOKUP($D13,Pricing!$D:$I,5,FALSE)&lt;=S$9,VLOOKUP($D13,Pricing!$D:$I,6,FALSE),VLOOKUP($D13,Pricing!$D:$I,2,FALSE))))</f>
        <v>0</v>
      </c>
      <c r="T13" s="282">
        <f t="shared" ref="T13:T17" si="0">SUM(H13:S13)</f>
        <v>0</v>
      </c>
    </row>
    <row r="14" spans="2:22" s="21" customFormat="1" hidden="1" outlineLevel="1" x14ac:dyDescent="0.35">
      <c r="B14" s="88" t="str">
        <f>'MASTER Product Listing'!B7</f>
        <v>Additional Product</v>
      </c>
      <c r="C14" s="88">
        <f>'MASTER Product Listing'!C7</f>
        <v>0</v>
      </c>
      <c r="D14" s="88">
        <f>'MASTER Product Listing'!D7</f>
        <v>0</v>
      </c>
      <c r="E14" s="280">
        <f>_xlfn.XLOOKUP($D14,'Production Forecast'!$D:$D,'Production Forecast'!F:F)*(IF(VLOOKUP($D14,Pricing!$D:$I,3,FALSE)="No",VLOOKUP($D14,Pricing!$D:$I,6,FALSE),IF(VLOOKUP($D14,Pricing!$D:$I,5,FALSE)&lt;=E$9,VLOOKUP($D14,Pricing!$D:$I,6,FALSE),VLOOKUP($D14,Pricing!$D:$I,2,FALSE))))</f>
        <v>0</v>
      </c>
      <c r="F14" s="280">
        <f>_xlfn.XLOOKUP($D14,'Production Forecast'!$D:$D,'Production Forecast'!G:G)*(IF(VLOOKUP($D14,Pricing!$D:$I,3,FALSE)="No",VLOOKUP($D14,Pricing!$D:$I,6,FALSE),IF(VLOOKUP($D14,Pricing!$D:$I,5,FALSE)&lt;=F$9,VLOOKUP($D14,Pricing!$D:$I,6,FALSE),VLOOKUP($D14,Pricing!$D:$I,2,FALSE))))</f>
        <v>0</v>
      </c>
      <c r="G14" s="281">
        <f>_xlfn.XLOOKUP($D14,'Production Forecast'!$D:$D,'Production Forecast'!H:H)*(IF(VLOOKUP($D14,Pricing!$D:$I,3,FALSE)="No",VLOOKUP($D14,Pricing!$D:$I,6,FALSE),IF(VLOOKUP($D14,Pricing!$D:$I,5,FALSE)&lt;=G$9,VLOOKUP($D14,Pricing!$D:$I,6,FALSE),VLOOKUP($D14,Pricing!$D:$I,2,FALSE))))</f>
        <v>0</v>
      </c>
      <c r="H14" s="280">
        <f>_xlfn.XLOOKUP($D14,'Production Forecast'!$D:$D,'Production Forecast'!I:I)*(IF(VLOOKUP($D14,Pricing!$D:$I,3,FALSE)="No",VLOOKUP($D14,Pricing!$D:$I,6,FALSE),IF(VLOOKUP($D14,Pricing!$D:$I,5,FALSE)&lt;=H$9,VLOOKUP($D14,Pricing!$D:$I,6,FALSE),VLOOKUP($D14,Pricing!$D:$I,2,FALSE))))</f>
        <v>0</v>
      </c>
      <c r="I14" s="280">
        <f>_xlfn.XLOOKUP($D14,'Production Forecast'!$D:$D,'Production Forecast'!J:J)*(IF(VLOOKUP($D14,Pricing!$D:$I,3,FALSE)="No",VLOOKUP($D14,Pricing!$D:$I,6,FALSE),IF(VLOOKUP($D14,Pricing!$D:$I,5,FALSE)&lt;=I$9,VLOOKUP($D14,Pricing!$D:$I,6,FALSE),VLOOKUP($D14,Pricing!$D:$I,2,FALSE))))</f>
        <v>0</v>
      </c>
      <c r="J14" s="280">
        <f>_xlfn.XLOOKUP($D14,'Production Forecast'!$D:$D,'Production Forecast'!K:K)*(IF(VLOOKUP($D14,Pricing!$D:$I,3,FALSE)="No",VLOOKUP($D14,Pricing!$D:$I,6,FALSE),IF(VLOOKUP($D14,Pricing!$D:$I,5,FALSE)&lt;=J$9,VLOOKUP($D14,Pricing!$D:$I,6,FALSE),VLOOKUP($D14,Pricing!$D:$I,2,FALSE))))</f>
        <v>0</v>
      </c>
      <c r="K14" s="280">
        <f>_xlfn.XLOOKUP($D14,'Production Forecast'!$D:$D,'Production Forecast'!L:L)*(IF(VLOOKUP($D14,Pricing!$D:$I,3,FALSE)="No",VLOOKUP($D14,Pricing!$D:$I,6,FALSE),IF(VLOOKUP($D14,Pricing!$D:$I,5,FALSE)&lt;=K$9,VLOOKUP($D14,Pricing!$D:$I,6,FALSE),VLOOKUP($D14,Pricing!$D:$I,2,FALSE))))</f>
        <v>0</v>
      </c>
      <c r="L14" s="280">
        <f>_xlfn.XLOOKUP($D14,'Production Forecast'!$D:$D,'Production Forecast'!M:M)*(IF(VLOOKUP($D14,Pricing!$D:$I,3,FALSE)="No",VLOOKUP($D14,Pricing!$D:$I,6,FALSE),IF(VLOOKUP($D14,Pricing!$D:$I,5,FALSE)&lt;=L$9,VLOOKUP($D14,Pricing!$D:$I,6,FALSE),VLOOKUP($D14,Pricing!$D:$I,2,FALSE))))</f>
        <v>0</v>
      </c>
      <c r="M14" s="280">
        <f>_xlfn.XLOOKUP($D14,'Production Forecast'!$D:$D,'Production Forecast'!N:N)*(IF(VLOOKUP($D14,Pricing!$D:$I,3,FALSE)="No",VLOOKUP($D14,Pricing!$D:$I,6,FALSE),IF(VLOOKUP($D14,Pricing!$D:$I,5,FALSE)&lt;=M$9,VLOOKUP($D14,Pricing!$D:$I,6,FALSE),VLOOKUP($D14,Pricing!$D:$I,2,FALSE))))</f>
        <v>0</v>
      </c>
      <c r="N14" s="280">
        <f>_xlfn.XLOOKUP($D14,'Production Forecast'!$D:$D,'Production Forecast'!O:O)*(IF(VLOOKUP($D14,Pricing!$D:$I,3,FALSE)="No",VLOOKUP($D14,Pricing!$D:$I,6,FALSE),IF(VLOOKUP($D14,Pricing!$D:$I,5,FALSE)&lt;=N$9,VLOOKUP($D14,Pricing!$D:$I,6,FALSE),VLOOKUP($D14,Pricing!$D:$I,2,FALSE))))</f>
        <v>0</v>
      </c>
      <c r="O14" s="280">
        <f>_xlfn.XLOOKUP($D14,'Production Forecast'!$D:$D,'Production Forecast'!P:P)*(IF(VLOOKUP($D14,Pricing!$D:$I,3,FALSE)="No",VLOOKUP($D14,Pricing!$D:$I,6,FALSE),IF(VLOOKUP($D14,Pricing!$D:$I,5,FALSE)&lt;=O$9,VLOOKUP($D14,Pricing!$D:$I,6,FALSE),VLOOKUP($D14,Pricing!$D:$I,2,FALSE))))</f>
        <v>0</v>
      </c>
      <c r="P14" s="280">
        <f>_xlfn.XLOOKUP($D14,'Production Forecast'!$D:$D,'Production Forecast'!Q:Q)*(IF(VLOOKUP($D14,Pricing!$D:$I,3,FALSE)="No",VLOOKUP($D14,Pricing!$D:$I,6,FALSE),IF(VLOOKUP($D14,Pricing!$D:$I,5,FALSE)&lt;=P$9,VLOOKUP($D14,Pricing!$D:$I,6,FALSE),VLOOKUP($D14,Pricing!$D:$I,2,FALSE))))</f>
        <v>0</v>
      </c>
      <c r="Q14" s="280">
        <f>_xlfn.XLOOKUP($D14,'Production Forecast'!$D:$D,'Production Forecast'!R:R)*(IF(VLOOKUP($D14,Pricing!$D:$I,3,FALSE)="No",VLOOKUP($D14,Pricing!$D:$I,6,FALSE),IF(VLOOKUP($D14,Pricing!$D:$I,5,FALSE)&lt;=Q$9,VLOOKUP($D14,Pricing!$D:$I,6,FALSE),VLOOKUP($D14,Pricing!$D:$I,2,FALSE))))</f>
        <v>0</v>
      </c>
      <c r="R14" s="280">
        <f>_xlfn.XLOOKUP($D14,'Production Forecast'!$D:$D,'Production Forecast'!S:S)*(IF(VLOOKUP($D14,Pricing!$D:$I,3,FALSE)="No",VLOOKUP($D14,Pricing!$D:$I,6,FALSE),IF(VLOOKUP($D14,Pricing!$D:$I,5,FALSE)&lt;=R$9,VLOOKUP($D14,Pricing!$D:$I,6,FALSE),VLOOKUP($D14,Pricing!$D:$I,2,FALSE))))</f>
        <v>0</v>
      </c>
      <c r="S14" s="280">
        <f>_xlfn.XLOOKUP($D14,'Production Forecast'!$D:$D,'Production Forecast'!T:T)*(IF(VLOOKUP($D14,Pricing!$D:$I,3,FALSE)="No",VLOOKUP($D14,Pricing!$D:$I,6,FALSE),IF(VLOOKUP($D14,Pricing!$D:$I,5,FALSE)&lt;=S$9,VLOOKUP($D14,Pricing!$D:$I,6,FALSE),VLOOKUP($D14,Pricing!$D:$I,2,FALSE))))</f>
        <v>0</v>
      </c>
      <c r="T14" s="282">
        <f t="shared" si="0"/>
        <v>0</v>
      </c>
    </row>
    <row r="15" spans="2:22" s="21" customFormat="1" hidden="1" outlineLevel="1" x14ac:dyDescent="0.35">
      <c r="B15" s="88" t="str">
        <f>'MASTER Product Listing'!B8</f>
        <v>Additional Product</v>
      </c>
      <c r="C15" s="88">
        <f>'MASTER Product Listing'!C8</f>
        <v>0</v>
      </c>
      <c r="D15" s="88">
        <f>'MASTER Product Listing'!D8</f>
        <v>0</v>
      </c>
      <c r="E15" s="280">
        <f>_xlfn.XLOOKUP($D15,'Production Forecast'!$D:$D,'Production Forecast'!F:F)*(IF(VLOOKUP($D15,Pricing!$D:$I,3,FALSE)="No",VLOOKUP($D15,Pricing!$D:$I,6,FALSE),IF(VLOOKUP($D15,Pricing!$D:$I,5,FALSE)&lt;=E$9,VLOOKUP($D15,Pricing!$D:$I,6,FALSE),VLOOKUP($D15,Pricing!$D:$I,2,FALSE))))</f>
        <v>0</v>
      </c>
      <c r="F15" s="280">
        <f>_xlfn.XLOOKUP($D15,'Production Forecast'!$D:$D,'Production Forecast'!G:G)*(IF(VLOOKUP($D15,Pricing!$D:$I,3,FALSE)="No",VLOOKUP($D15,Pricing!$D:$I,6,FALSE),IF(VLOOKUP($D15,Pricing!$D:$I,5,FALSE)&lt;=F$9,VLOOKUP($D15,Pricing!$D:$I,6,FALSE),VLOOKUP($D15,Pricing!$D:$I,2,FALSE))))</f>
        <v>0</v>
      </c>
      <c r="G15" s="281">
        <f>_xlfn.XLOOKUP($D15,'Production Forecast'!$D:$D,'Production Forecast'!H:H)*(IF(VLOOKUP($D15,Pricing!$D:$I,3,FALSE)="No",VLOOKUP($D15,Pricing!$D:$I,6,FALSE),IF(VLOOKUP($D15,Pricing!$D:$I,5,FALSE)&lt;=G$9,VLOOKUP($D15,Pricing!$D:$I,6,FALSE),VLOOKUP($D15,Pricing!$D:$I,2,FALSE))))</f>
        <v>0</v>
      </c>
      <c r="H15" s="280">
        <f>_xlfn.XLOOKUP($D15,'Production Forecast'!$D:$D,'Production Forecast'!I:I)*(IF(VLOOKUP($D15,Pricing!$D:$I,3,FALSE)="No",VLOOKUP($D15,Pricing!$D:$I,6,FALSE),IF(VLOOKUP($D15,Pricing!$D:$I,5,FALSE)&lt;=H$9,VLOOKUP($D15,Pricing!$D:$I,6,FALSE),VLOOKUP($D15,Pricing!$D:$I,2,FALSE))))</f>
        <v>0</v>
      </c>
      <c r="I15" s="280">
        <f>_xlfn.XLOOKUP($D15,'Production Forecast'!$D:$D,'Production Forecast'!J:J)*(IF(VLOOKUP($D15,Pricing!$D:$I,3,FALSE)="No",VLOOKUP($D15,Pricing!$D:$I,6,FALSE),IF(VLOOKUP($D15,Pricing!$D:$I,5,FALSE)&lt;=I$9,VLOOKUP($D15,Pricing!$D:$I,6,FALSE),VLOOKUP($D15,Pricing!$D:$I,2,FALSE))))</f>
        <v>0</v>
      </c>
      <c r="J15" s="280">
        <f>_xlfn.XLOOKUP($D15,'Production Forecast'!$D:$D,'Production Forecast'!K:K)*(IF(VLOOKUP($D15,Pricing!$D:$I,3,FALSE)="No",VLOOKUP($D15,Pricing!$D:$I,6,FALSE),IF(VLOOKUP($D15,Pricing!$D:$I,5,FALSE)&lt;=J$9,VLOOKUP($D15,Pricing!$D:$I,6,FALSE),VLOOKUP($D15,Pricing!$D:$I,2,FALSE))))</f>
        <v>0</v>
      </c>
      <c r="K15" s="280">
        <f>_xlfn.XLOOKUP($D15,'Production Forecast'!$D:$D,'Production Forecast'!L:L)*(IF(VLOOKUP($D15,Pricing!$D:$I,3,FALSE)="No",VLOOKUP($D15,Pricing!$D:$I,6,FALSE),IF(VLOOKUP($D15,Pricing!$D:$I,5,FALSE)&lt;=K$9,VLOOKUP($D15,Pricing!$D:$I,6,FALSE),VLOOKUP($D15,Pricing!$D:$I,2,FALSE))))</f>
        <v>0</v>
      </c>
      <c r="L15" s="280">
        <f>_xlfn.XLOOKUP($D15,'Production Forecast'!$D:$D,'Production Forecast'!M:M)*(IF(VLOOKUP($D15,Pricing!$D:$I,3,FALSE)="No",VLOOKUP($D15,Pricing!$D:$I,6,FALSE),IF(VLOOKUP($D15,Pricing!$D:$I,5,FALSE)&lt;=L$9,VLOOKUP($D15,Pricing!$D:$I,6,FALSE),VLOOKUP($D15,Pricing!$D:$I,2,FALSE))))</f>
        <v>0</v>
      </c>
      <c r="M15" s="280">
        <f>_xlfn.XLOOKUP($D15,'Production Forecast'!$D:$D,'Production Forecast'!N:N)*(IF(VLOOKUP($D15,Pricing!$D:$I,3,FALSE)="No",VLOOKUP($D15,Pricing!$D:$I,6,FALSE),IF(VLOOKUP($D15,Pricing!$D:$I,5,FALSE)&lt;=M$9,VLOOKUP($D15,Pricing!$D:$I,6,FALSE),VLOOKUP($D15,Pricing!$D:$I,2,FALSE))))</f>
        <v>0</v>
      </c>
      <c r="N15" s="280">
        <f>_xlfn.XLOOKUP($D15,'Production Forecast'!$D:$D,'Production Forecast'!O:O)*(IF(VLOOKUP($D15,Pricing!$D:$I,3,FALSE)="No",VLOOKUP($D15,Pricing!$D:$I,6,FALSE),IF(VLOOKUP($D15,Pricing!$D:$I,5,FALSE)&lt;=N$9,VLOOKUP($D15,Pricing!$D:$I,6,FALSE),VLOOKUP($D15,Pricing!$D:$I,2,FALSE))))</f>
        <v>0</v>
      </c>
      <c r="O15" s="280">
        <f>_xlfn.XLOOKUP($D15,'Production Forecast'!$D:$D,'Production Forecast'!P:P)*(IF(VLOOKUP($D15,Pricing!$D:$I,3,FALSE)="No",VLOOKUP($D15,Pricing!$D:$I,6,FALSE),IF(VLOOKUP($D15,Pricing!$D:$I,5,FALSE)&lt;=O$9,VLOOKUP($D15,Pricing!$D:$I,6,FALSE),VLOOKUP($D15,Pricing!$D:$I,2,FALSE))))</f>
        <v>0</v>
      </c>
      <c r="P15" s="280">
        <f>_xlfn.XLOOKUP($D15,'Production Forecast'!$D:$D,'Production Forecast'!Q:Q)*(IF(VLOOKUP($D15,Pricing!$D:$I,3,FALSE)="No",VLOOKUP($D15,Pricing!$D:$I,6,FALSE),IF(VLOOKUP($D15,Pricing!$D:$I,5,FALSE)&lt;=P$9,VLOOKUP($D15,Pricing!$D:$I,6,FALSE),VLOOKUP($D15,Pricing!$D:$I,2,FALSE))))</f>
        <v>0</v>
      </c>
      <c r="Q15" s="280">
        <f>_xlfn.XLOOKUP($D15,'Production Forecast'!$D:$D,'Production Forecast'!R:R)*(IF(VLOOKUP($D15,Pricing!$D:$I,3,FALSE)="No",VLOOKUP($D15,Pricing!$D:$I,6,FALSE),IF(VLOOKUP($D15,Pricing!$D:$I,5,FALSE)&lt;=Q$9,VLOOKUP($D15,Pricing!$D:$I,6,FALSE),VLOOKUP($D15,Pricing!$D:$I,2,FALSE))))</f>
        <v>0</v>
      </c>
      <c r="R15" s="280">
        <f>_xlfn.XLOOKUP($D15,'Production Forecast'!$D:$D,'Production Forecast'!S:S)*(IF(VLOOKUP($D15,Pricing!$D:$I,3,FALSE)="No",VLOOKUP($D15,Pricing!$D:$I,6,FALSE),IF(VLOOKUP($D15,Pricing!$D:$I,5,FALSE)&lt;=R$9,VLOOKUP($D15,Pricing!$D:$I,6,FALSE),VLOOKUP($D15,Pricing!$D:$I,2,FALSE))))</f>
        <v>0</v>
      </c>
      <c r="S15" s="280">
        <f>_xlfn.XLOOKUP($D15,'Production Forecast'!$D:$D,'Production Forecast'!T:T)*(IF(VLOOKUP($D15,Pricing!$D:$I,3,FALSE)="No",VLOOKUP($D15,Pricing!$D:$I,6,FALSE),IF(VLOOKUP($D15,Pricing!$D:$I,5,FALSE)&lt;=S$9,VLOOKUP($D15,Pricing!$D:$I,6,FALSE),VLOOKUP($D15,Pricing!$D:$I,2,FALSE))))</f>
        <v>0</v>
      </c>
      <c r="T15" s="282">
        <f t="shared" si="0"/>
        <v>0</v>
      </c>
    </row>
    <row r="16" spans="2:22" s="21" customFormat="1" hidden="1" outlineLevel="1" x14ac:dyDescent="0.35">
      <c r="B16" s="88" t="str">
        <f>'MASTER Product Listing'!B9</f>
        <v>Additional Product</v>
      </c>
      <c r="C16" s="88">
        <f>'MASTER Product Listing'!C9</f>
        <v>0</v>
      </c>
      <c r="D16" s="88">
        <f>'MASTER Product Listing'!D9</f>
        <v>0</v>
      </c>
      <c r="E16" s="280">
        <f>_xlfn.XLOOKUP($D16,'Production Forecast'!$D:$D,'Production Forecast'!F:F)*(IF(VLOOKUP($D16,Pricing!$D:$I,3,FALSE)="No",VLOOKUP($D16,Pricing!$D:$I,6,FALSE),IF(VLOOKUP($D16,Pricing!$D:$I,5,FALSE)&lt;=E$9,VLOOKUP($D16,Pricing!$D:$I,6,FALSE),VLOOKUP($D16,Pricing!$D:$I,2,FALSE))))</f>
        <v>0</v>
      </c>
      <c r="F16" s="280">
        <f>_xlfn.XLOOKUP($D16,'Production Forecast'!$D:$D,'Production Forecast'!G:G)*(IF(VLOOKUP($D16,Pricing!$D:$I,3,FALSE)="No",VLOOKUP($D16,Pricing!$D:$I,6,FALSE),IF(VLOOKUP($D16,Pricing!$D:$I,5,FALSE)&lt;=F$9,VLOOKUP($D16,Pricing!$D:$I,6,FALSE),VLOOKUP($D16,Pricing!$D:$I,2,FALSE))))</f>
        <v>0</v>
      </c>
      <c r="G16" s="281">
        <f>_xlfn.XLOOKUP($D16,'Production Forecast'!$D:$D,'Production Forecast'!H:H)*(IF(VLOOKUP($D16,Pricing!$D:$I,3,FALSE)="No",VLOOKUP($D16,Pricing!$D:$I,6,FALSE),IF(VLOOKUP($D16,Pricing!$D:$I,5,FALSE)&lt;=G$9,VLOOKUP($D16,Pricing!$D:$I,6,FALSE),VLOOKUP($D16,Pricing!$D:$I,2,FALSE))))</f>
        <v>0</v>
      </c>
      <c r="H16" s="280">
        <f>_xlfn.XLOOKUP($D16,'Production Forecast'!$D:$D,'Production Forecast'!I:I)*(IF(VLOOKUP($D16,Pricing!$D:$I,3,FALSE)="No",VLOOKUP($D16,Pricing!$D:$I,6,FALSE),IF(VLOOKUP($D16,Pricing!$D:$I,5,FALSE)&lt;=H$9,VLOOKUP($D16,Pricing!$D:$I,6,FALSE),VLOOKUP($D16,Pricing!$D:$I,2,FALSE))))</f>
        <v>0</v>
      </c>
      <c r="I16" s="280">
        <f>_xlfn.XLOOKUP($D16,'Production Forecast'!$D:$D,'Production Forecast'!J:J)*(IF(VLOOKUP($D16,Pricing!$D:$I,3,FALSE)="No",VLOOKUP($D16,Pricing!$D:$I,6,FALSE),IF(VLOOKUP($D16,Pricing!$D:$I,5,FALSE)&lt;=I$9,VLOOKUP($D16,Pricing!$D:$I,6,FALSE),VLOOKUP($D16,Pricing!$D:$I,2,FALSE))))</f>
        <v>0</v>
      </c>
      <c r="J16" s="280">
        <f>_xlfn.XLOOKUP($D16,'Production Forecast'!$D:$D,'Production Forecast'!K:K)*(IF(VLOOKUP($D16,Pricing!$D:$I,3,FALSE)="No",VLOOKUP($D16,Pricing!$D:$I,6,FALSE),IF(VLOOKUP($D16,Pricing!$D:$I,5,FALSE)&lt;=J$9,VLOOKUP($D16,Pricing!$D:$I,6,FALSE),VLOOKUP($D16,Pricing!$D:$I,2,FALSE))))</f>
        <v>0</v>
      </c>
      <c r="K16" s="280">
        <f>_xlfn.XLOOKUP($D16,'Production Forecast'!$D:$D,'Production Forecast'!L:L)*(IF(VLOOKUP($D16,Pricing!$D:$I,3,FALSE)="No",VLOOKUP($D16,Pricing!$D:$I,6,FALSE),IF(VLOOKUP($D16,Pricing!$D:$I,5,FALSE)&lt;=K$9,VLOOKUP($D16,Pricing!$D:$I,6,FALSE),VLOOKUP($D16,Pricing!$D:$I,2,FALSE))))</f>
        <v>0</v>
      </c>
      <c r="L16" s="280">
        <f>_xlfn.XLOOKUP($D16,'Production Forecast'!$D:$D,'Production Forecast'!M:M)*(IF(VLOOKUP($D16,Pricing!$D:$I,3,FALSE)="No",VLOOKUP($D16,Pricing!$D:$I,6,FALSE),IF(VLOOKUP($D16,Pricing!$D:$I,5,FALSE)&lt;=L$9,VLOOKUP($D16,Pricing!$D:$I,6,FALSE),VLOOKUP($D16,Pricing!$D:$I,2,FALSE))))</f>
        <v>0</v>
      </c>
      <c r="M16" s="280">
        <f>_xlfn.XLOOKUP($D16,'Production Forecast'!$D:$D,'Production Forecast'!N:N)*(IF(VLOOKUP($D16,Pricing!$D:$I,3,FALSE)="No",VLOOKUP($D16,Pricing!$D:$I,6,FALSE),IF(VLOOKUP($D16,Pricing!$D:$I,5,FALSE)&lt;=M$9,VLOOKUP($D16,Pricing!$D:$I,6,FALSE),VLOOKUP($D16,Pricing!$D:$I,2,FALSE))))</f>
        <v>0</v>
      </c>
      <c r="N16" s="280">
        <f>_xlfn.XLOOKUP($D16,'Production Forecast'!$D:$D,'Production Forecast'!O:O)*(IF(VLOOKUP($D16,Pricing!$D:$I,3,FALSE)="No",VLOOKUP($D16,Pricing!$D:$I,6,FALSE),IF(VLOOKUP($D16,Pricing!$D:$I,5,FALSE)&lt;=N$9,VLOOKUP($D16,Pricing!$D:$I,6,FALSE),VLOOKUP($D16,Pricing!$D:$I,2,FALSE))))</f>
        <v>0</v>
      </c>
      <c r="O16" s="280">
        <f>_xlfn.XLOOKUP($D16,'Production Forecast'!$D:$D,'Production Forecast'!P:P)*(IF(VLOOKUP($D16,Pricing!$D:$I,3,FALSE)="No",VLOOKUP($D16,Pricing!$D:$I,6,FALSE),IF(VLOOKUP($D16,Pricing!$D:$I,5,FALSE)&lt;=O$9,VLOOKUP($D16,Pricing!$D:$I,6,FALSE),VLOOKUP($D16,Pricing!$D:$I,2,FALSE))))</f>
        <v>0</v>
      </c>
      <c r="P16" s="280">
        <f>_xlfn.XLOOKUP($D16,'Production Forecast'!$D:$D,'Production Forecast'!Q:Q)*(IF(VLOOKUP($D16,Pricing!$D:$I,3,FALSE)="No",VLOOKUP($D16,Pricing!$D:$I,6,FALSE),IF(VLOOKUP($D16,Pricing!$D:$I,5,FALSE)&lt;=P$9,VLOOKUP($D16,Pricing!$D:$I,6,FALSE),VLOOKUP($D16,Pricing!$D:$I,2,FALSE))))</f>
        <v>0</v>
      </c>
      <c r="Q16" s="280">
        <f>_xlfn.XLOOKUP($D16,'Production Forecast'!$D:$D,'Production Forecast'!R:R)*(IF(VLOOKUP($D16,Pricing!$D:$I,3,FALSE)="No",VLOOKUP($D16,Pricing!$D:$I,6,FALSE),IF(VLOOKUP($D16,Pricing!$D:$I,5,FALSE)&lt;=Q$9,VLOOKUP($D16,Pricing!$D:$I,6,FALSE),VLOOKUP($D16,Pricing!$D:$I,2,FALSE))))</f>
        <v>0</v>
      </c>
      <c r="R16" s="280">
        <f>_xlfn.XLOOKUP($D16,'Production Forecast'!$D:$D,'Production Forecast'!S:S)*(IF(VLOOKUP($D16,Pricing!$D:$I,3,FALSE)="No",VLOOKUP($D16,Pricing!$D:$I,6,FALSE),IF(VLOOKUP($D16,Pricing!$D:$I,5,FALSE)&lt;=R$9,VLOOKUP($D16,Pricing!$D:$I,6,FALSE),VLOOKUP($D16,Pricing!$D:$I,2,FALSE))))</f>
        <v>0</v>
      </c>
      <c r="S16" s="280">
        <f>_xlfn.XLOOKUP($D16,'Production Forecast'!$D:$D,'Production Forecast'!T:T)*(IF(VLOOKUP($D16,Pricing!$D:$I,3,FALSE)="No",VLOOKUP($D16,Pricing!$D:$I,6,FALSE),IF(VLOOKUP($D16,Pricing!$D:$I,5,FALSE)&lt;=S$9,VLOOKUP($D16,Pricing!$D:$I,6,FALSE),VLOOKUP($D16,Pricing!$D:$I,2,FALSE))))</f>
        <v>0</v>
      </c>
      <c r="T16" s="282">
        <f t="shared" si="0"/>
        <v>0</v>
      </c>
    </row>
    <row r="17" spans="2:20" s="21" customFormat="1" hidden="1" outlineLevel="1" x14ac:dyDescent="0.35">
      <c r="B17" s="88" t="str">
        <f>'MASTER Product Listing'!B10</f>
        <v>Additional Product</v>
      </c>
      <c r="C17" s="88">
        <f>'MASTER Product Listing'!C10</f>
        <v>0</v>
      </c>
      <c r="D17" s="88">
        <f>'MASTER Product Listing'!D10</f>
        <v>0</v>
      </c>
      <c r="E17" s="280">
        <f>_xlfn.XLOOKUP($D17,'Production Forecast'!$D:$D,'Production Forecast'!F:F)*(IF(VLOOKUP($D17,Pricing!$D:$I,3,FALSE)="No",VLOOKUP($D17,Pricing!$D:$I,6,FALSE),IF(VLOOKUP($D17,Pricing!$D:$I,5,FALSE)&lt;=E$9,VLOOKUP($D17,Pricing!$D:$I,6,FALSE),VLOOKUP($D17,Pricing!$D:$I,2,FALSE))))</f>
        <v>0</v>
      </c>
      <c r="F17" s="280">
        <f>_xlfn.XLOOKUP($D17,'Production Forecast'!$D:$D,'Production Forecast'!G:G)*(IF(VLOOKUP($D17,Pricing!$D:$I,3,FALSE)="No",VLOOKUP($D17,Pricing!$D:$I,6,FALSE),IF(VLOOKUP($D17,Pricing!$D:$I,5,FALSE)&lt;=F$9,VLOOKUP($D17,Pricing!$D:$I,6,FALSE),VLOOKUP($D17,Pricing!$D:$I,2,FALSE))))</f>
        <v>0</v>
      </c>
      <c r="G17" s="281">
        <f>_xlfn.XLOOKUP($D17,'Production Forecast'!$D:$D,'Production Forecast'!H:H)*(IF(VLOOKUP($D17,Pricing!$D:$I,3,FALSE)="No",VLOOKUP($D17,Pricing!$D:$I,6,FALSE),IF(VLOOKUP($D17,Pricing!$D:$I,5,FALSE)&lt;=G$9,VLOOKUP($D17,Pricing!$D:$I,6,FALSE),VLOOKUP($D17,Pricing!$D:$I,2,FALSE))))</f>
        <v>0</v>
      </c>
      <c r="H17" s="280">
        <f>_xlfn.XLOOKUP($D17,'Production Forecast'!$D:$D,'Production Forecast'!I:I)*(IF(VLOOKUP($D17,Pricing!$D:$I,3,FALSE)="No",VLOOKUP($D17,Pricing!$D:$I,6,FALSE),IF(VLOOKUP($D17,Pricing!$D:$I,5,FALSE)&lt;=H$9,VLOOKUP($D17,Pricing!$D:$I,6,FALSE),VLOOKUP($D17,Pricing!$D:$I,2,FALSE))))</f>
        <v>0</v>
      </c>
      <c r="I17" s="280">
        <f>_xlfn.XLOOKUP($D17,'Production Forecast'!$D:$D,'Production Forecast'!J:J)*(IF(VLOOKUP($D17,Pricing!$D:$I,3,FALSE)="No",VLOOKUP($D17,Pricing!$D:$I,6,FALSE),IF(VLOOKUP($D17,Pricing!$D:$I,5,FALSE)&lt;=I$9,VLOOKUP($D17,Pricing!$D:$I,6,FALSE),VLOOKUP($D17,Pricing!$D:$I,2,FALSE))))</f>
        <v>0</v>
      </c>
      <c r="J17" s="280">
        <f>_xlfn.XLOOKUP($D17,'Production Forecast'!$D:$D,'Production Forecast'!K:K)*(IF(VLOOKUP($D17,Pricing!$D:$I,3,FALSE)="No",VLOOKUP($D17,Pricing!$D:$I,6,FALSE),IF(VLOOKUP($D17,Pricing!$D:$I,5,FALSE)&lt;=J$9,VLOOKUP($D17,Pricing!$D:$I,6,FALSE),VLOOKUP($D17,Pricing!$D:$I,2,FALSE))))</f>
        <v>0</v>
      </c>
      <c r="K17" s="280">
        <f>_xlfn.XLOOKUP($D17,'Production Forecast'!$D:$D,'Production Forecast'!L:L)*(IF(VLOOKUP($D17,Pricing!$D:$I,3,FALSE)="No",VLOOKUP($D17,Pricing!$D:$I,6,FALSE),IF(VLOOKUP($D17,Pricing!$D:$I,5,FALSE)&lt;=K$9,VLOOKUP($D17,Pricing!$D:$I,6,FALSE),VLOOKUP($D17,Pricing!$D:$I,2,FALSE))))</f>
        <v>0</v>
      </c>
      <c r="L17" s="280">
        <f>_xlfn.XLOOKUP($D17,'Production Forecast'!$D:$D,'Production Forecast'!M:M)*(IF(VLOOKUP($D17,Pricing!$D:$I,3,FALSE)="No",VLOOKUP($D17,Pricing!$D:$I,6,FALSE),IF(VLOOKUP($D17,Pricing!$D:$I,5,FALSE)&lt;=L$9,VLOOKUP($D17,Pricing!$D:$I,6,FALSE),VLOOKUP($D17,Pricing!$D:$I,2,FALSE))))</f>
        <v>0</v>
      </c>
      <c r="M17" s="280">
        <f>_xlfn.XLOOKUP($D17,'Production Forecast'!$D:$D,'Production Forecast'!N:N)*(IF(VLOOKUP($D17,Pricing!$D:$I,3,FALSE)="No",VLOOKUP($D17,Pricing!$D:$I,6,FALSE),IF(VLOOKUP($D17,Pricing!$D:$I,5,FALSE)&lt;=M$9,VLOOKUP($D17,Pricing!$D:$I,6,FALSE),VLOOKUP($D17,Pricing!$D:$I,2,FALSE))))</f>
        <v>0</v>
      </c>
      <c r="N17" s="280">
        <f>_xlfn.XLOOKUP($D17,'Production Forecast'!$D:$D,'Production Forecast'!O:O)*(IF(VLOOKUP($D17,Pricing!$D:$I,3,FALSE)="No",VLOOKUP($D17,Pricing!$D:$I,6,FALSE),IF(VLOOKUP($D17,Pricing!$D:$I,5,FALSE)&lt;=N$9,VLOOKUP($D17,Pricing!$D:$I,6,FALSE),VLOOKUP($D17,Pricing!$D:$I,2,FALSE))))</f>
        <v>0</v>
      </c>
      <c r="O17" s="280">
        <f>_xlfn.XLOOKUP($D17,'Production Forecast'!$D:$D,'Production Forecast'!P:P)*(IF(VLOOKUP($D17,Pricing!$D:$I,3,FALSE)="No",VLOOKUP($D17,Pricing!$D:$I,6,FALSE),IF(VLOOKUP($D17,Pricing!$D:$I,5,FALSE)&lt;=O$9,VLOOKUP($D17,Pricing!$D:$I,6,FALSE),VLOOKUP($D17,Pricing!$D:$I,2,FALSE))))</f>
        <v>0</v>
      </c>
      <c r="P17" s="280">
        <f>_xlfn.XLOOKUP($D17,'Production Forecast'!$D:$D,'Production Forecast'!Q:Q)*(IF(VLOOKUP($D17,Pricing!$D:$I,3,FALSE)="No",VLOOKUP($D17,Pricing!$D:$I,6,FALSE),IF(VLOOKUP($D17,Pricing!$D:$I,5,FALSE)&lt;=P$9,VLOOKUP($D17,Pricing!$D:$I,6,FALSE),VLOOKUP($D17,Pricing!$D:$I,2,FALSE))))</f>
        <v>0</v>
      </c>
      <c r="Q17" s="280">
        <f>_xlfn.XLOOKUP($D17,'Production Forecast'!$D:$D,'Production Forecast'!R:R)*(IF(VLOOKUP($D17,Pricing!$D:$I,3,FALSE)="No",VLOOKUP($D17,Pricing!$D:$I,6,FALSE),IF(VLOOKUP($D17,Pricing!$D:$I,5,FALSE)&lt;=Q$9,VLOOKUP($D17,Pricing!$D:$I,6,FALSE),VLOOKUP($D17,Pricing!$D:$I,2,FALSE))))</f>
        <v>0</v>
      </c>
      <c r="R17" s="280">
        <f>_xlfn.XLOOKUP($D17,'Production Forecast'!$D:$D,'Production Forecast'!S:S)*(IF(VLOOKUP($D17,Pricing!$D:$I,3,FALSE)="No",VLOOKUP($D17,Pricing!$D:$I,6,FALSE),IF(VLOOKUP($D17,Pricing!$D:$I,5,FALSE)&lt;=R$9,VLOOKUP($D17,Pricing!$D:$I,6,FALSE),VLOOKUP($D17,Pricing!$D:$I,2,FALSE))))</f>
        <v>0</v>
      </c>
      <c r="S17" s="280">
        <f>_xlfn.XLOOKUP($D17,'Production Forecast'!$D:$D,'Production Forecast'!T:T)*(IF(VLOOKUP($D17,Pricing!$D:$I,3,FALSE)="No",VLOOKUP($D17,Pricing!$D:$I,6,FALSE),IF(VLOOKUP($D17,Pricing!$D:$I,5,FALSE)&lt;=S$9,VLOOKUP($D17,Pricing!$D:$I,6,FALSE),VLOOKUP($D17,Pricing!$D:$I,2,FALSE))))</f>
        <v>0</v>
      </c>
      <c r="T17" s="282">
        <f t="shared" si="0"/>
        <v>0</v>
      </c>
    </row>
    <row r="18" spans="2:20" s="108" customFormat="1" hidden="1" outlineLevel="1" x14ac:dyDescent="0.35">
      <c r="B18" s="88" t="str">
        <f>'MASTER Product Listing'!B11</f>
        <v>Additional Product</v>
      </c>
      <c r="C18" s="88">
        <f>'MASTER Product Listing'!C11</f>
        <v>0</v>
      </c>
      <c r="D18" s="88">
        <f>'MASTER Product Listing'!D11</f>
        <v>0</v>
      </c>
      <c r="E18" s="280">
        <f>_xlfn.XLOOKUP($D18,'Production Forecast'!$D:$D,'Production Forecast'!F:F)*(IF(VLOOKUP($D18,Pricing!$D:$I,3,FALSE)="No",VLOOKUP($D18,Pricing!$D:$I,6,FALSE),IF(VLOOKUP($D18,Pricing!$D:$I,5,FALSE)&lt;=E$9,VLOOKUP($D18,Pricing!$D:$I,6,FALSE),VLOOKUP($D18,Pricing!$D:$I,2,FALSE))))</f>
        <v>0</v>
      </c>
      <c r="F18" s="280">
        <f>_xlfn.XLOOKUP($D18,'Production Forecast'!$D:$D,'Production Forecast'!G:G)*(IF(VLOOKUP($D18,Pricing!$D:$I,3,FALSE)="No",VLOOKUP($D18,Pricing!$D:$I,6,FALSE),IF(VLOOKUP($D18,Pricing!$D:$I,5,FALSE)&lt;=F$9,VLOOKUP($D18,Pricing!$D:$I,6,FALSE),VLOOKUP($D18,Pricing!$D:$I,2,FALSE))))</f>
        <v>0</v>
      </c>
      <c r="G18" s="281">
        <f>_xlfn.XLOOKUP($D18,'Production Forecast'!$D:$D,'Production Forecast'!H:H)*(IF(VLOOKUP($D18,Pricing!$D:$I,3,FALSE)="No",VLOOKUP($D18,Pricing!$D:$I,6,FALSE),IF(VLOOKUP($D18,Pricing!$D:$I,5,FALSE)&lt;=G$9,VLOOKUP($D18,Pricing!$D:$I,6,FALSE),VLOOKUP($D18,Pricing!$D:$I,2,FALSE))))</f>
        <v>0</v>
      </c>
      <c r="H18" s="280">
        <f>_xlfn.XLOOKUP($D18,'Production Forecast'!$D:$D,'Production Forecast'!I:I)*(IF(VLOOKUP($D18,Pricing!$D:$I,3,FALSE)="No",VLOOKUP($D18,Pricing!$D:$I,6,FALSE),IF(VLOOKUP($D18,Pricing!$D:$I,5,FALSE)&lt;=H$9,VLOOKUP($D18,Pricing!$D:$I,6,FALSE),VLOOKUP($D18,Pricing!$D:$I,2,FALSE))))</f>
        <v>0</v>
      </c>
      <c r="I18" s="280">
        <f>_xlfn.XLOOKUP($D18,'Production Forecast'!$D:$D,'Production Forecast'!J:J)*(IF(VLOOKUP($D18,Pricing!$D:$I,3,FALSE)="No",VLOOKUP($D18,Pricing!$D:$I,6,FALSE),IF(VLOOKUP($D18,Pricing!$D:$I,5,FALSE)&lt;=I$9,VLOOKUP($D18,Pricing!$D:$I,6,FALSE),VLOOKUP($D18,Pricing!$D:$I,2,FALSE))))</f>
        <v>0</v>
      </c>
      <c r="J18" s="280">
        <f>_xlfn.XLOOKUP($D18,'Production Forecast'!$D:$D,'Production Forecast'!K:K)*(IF(VLOOKUP($D18,Pricing!$D:$I,3,FALSE)="No",VLOOKUP($D18,Pricing!$D:$I,6,FALSE),IF(VLOOKUP($D18,Pricing!$D:$I,5,FALSE)&lt;=J$9,VLOOKUP($D18,Pricing!$D:$I,6,FALSE),VLOOKUP($D18,Pricing!$D:$I,2,FALSE))))</f>
        <v>0</v>
      </c>
      <c r="K18" s="280">
        <f>_xlfn.XLOOKUP($D18,'Production Forecast'!$D:$D,'Production Forecast'!L:L)*(IF(VLOOKUP($D18,Pricing!$D:$I,3,FALSE)="No",VLOOKUP($D18,Pricing!$D:$I,6,FALSE),IF(VLOOKUP($D18,Pricing!$D:$I,5,FALSE)&lt;=K$9,VLOOKUP($D18,Pricing!$D:$I,6,FALSE),VLOOKUP($D18,Pricing!$D:$I,2,FALSE))))</f>
        <v>0</v>
      </c>
      <c r="L18" s="280">
        <f>_xlfn.XLOOKUP($D18,'Production Forecast'!$D:$D,'Production Forecast'!M:M)*(IF(VLOOKUP($D18,Pricing!$D:$I,3,FALSE)="No",VLOOKUP($D18,Pricing!$D:$I,6,FALSE),IF(VLOOKUP($D18,Pricing!$D:$I,5,FALSE)&lt;=L$9,VLOOKUP($D18,Pricing!$D:$I,6,FALSE),VLOOKUP($D18,Pricing!$D:$I,2,FALSE))))</f>
        <v>0</v>
      </c>
      <c r="M18" s="280">
        <f>_xlfn.XLOOKUP($D18,'Production Forecast'!$D:$D,'Production Forecast'!N:N)*(IF(VLOOKUP($D18,Pricing!$D:$I,3,FALSE)="No",VLOOKUP($D18,Pricing!$D:$I,6,FALSE),IF(VLOOKUP($D18,Pricing!$D:$I,5,FALSE)&lt;=M$9,VLOOKUP($D18,Pricing!$D:$I,6,FALSE),VLOOKUP($D18,Pricing!$D:$I,2,FALSE))))</f>
        <v>0</v>
      </c>
      <c r="N18" s="280">
        <f>_xlfn.XLOOKUP($D18,'Production Forecast'!$D:$D,'Production Forecast'!O:O)*(IF(VLOOKUP($D18,Pricing!$D:$I,3,FALSE)="No",VLOOKUP($D18,Pricing!$D:$I,6,FALSE),IF(VLOOKUP($D18,Pricing!$D:$I,5,FALSE)&lt;=N$9,VLOOKUP($D18,Pricing!$D:$I,6,FALSE),VLOOKUP($D18,Pricing!$D:$I,2,FALSE))))</f>
        <v>0</v>
      </c>
      <c r="O18" s="280">
        <f>_xlfn.XLOOKUP($D18,'Production Forecast'!$D:$D,'Production Forecast'!P:P)*(IF(VLOOKUP($D18,Pricing!$D:$I,3,FALSE)="No",VLOOKUP($D18,Pricing!$D:$I,6,FALSE),IF(VLOOKUP($D18,Pricing!$D:$I,5,FALSE)&lt;=O$9,VLOOKUP($D18,Pricing!$D:$I,6,FALSE),VLOOKUP($D18,Pricing!$D:$I,2,FALSE))))</f>
        <v>0</v>
      </c>
      <c r="P18" s="280">
        <f>_xlfn.XLOOKUP($D18,'Production Forecast'!$D:$D,'Production Forecast'!Q:Q)*(IF(VLOOKUP($D18,Pricing!$D:$I,3,FALSE)="No",VLOOKUP($D18,Pricing!$D:$I,6,FALSE),IF(VLOOKUP($D18,Pricing!$D:$I,5,FALSE)&lt;=P$9,VLOOKUP($D18,Pricing!$D:$I,6,FALSE),VLOOKUP($D18,Pricing!$D:$I,2,FALSE))))</f>
        <v>0</v>
      </c>
      <c r="Q18" s="280">
        <f>_xlfn.XLOOKUP($D18,'Production Forecast'!$D:$D,'Production Forecast'!R:R)*(IF(VLOOKUP($D18,Pricing!$D:$I,3,FALSE)="No",VLOOKUP($D18,Pricing!$D:$I,6,FALSE),IF(VLOOKUP($D18,Pricing!$D:$I,5,FALSE)&lt;=Q$9,VLOOKUP($D18,Pricing!$D:$I,6,FALSE),VLOOKUP($D18,Pricing!$D:$I,2,FALSE))))</f>
        <v>0</v>
      </c>
      <c r="R18" s="280">
        <f>_xlfn.XLOOKUP($D18,'Production Forecast'!$D:$D,'Production Forecast'!S:S)*(IF(VLOOKUP($D18,Pricing!$D:$I,3,FALSE)="No",VLOOKUP($D18,Pricing!$D:$I,6,FALSE),IF(VLOOKUP($D18,Pricing!$D:$I,5,FALSE)&lt;=R$9,VLOOKUP($D18,Pricing!$D:$I,6,FALSE),VLOOKUP($D18,Pricing!$D:$I,2,FALSE))))</f>
        <v>0</v>
      </c>
      <c r="S18" s="280">
        <f>_xlfn.XLOOKUP($D18,'Production Forecast'!$D:$D,'Production Forecast'!T:T)*(IF(VLOOKUP($D18,Pricing!$D:$I,3,FALSE)="No",VLOOKUP($D18,Pricing!$D:$I,6,FALSE),IF(VLOOKUP($D18,Pricing!$D:$I,5,FALSE)&lt;=S$9,VLOOKUP($D18,Pricing!$D:$I,6,FALSE),VLOOKUP($D18,Pricing!$D:$I,2,FALSE))))</f>
        <v>0</v>
      </c>
      <c r="T18" s="282">
        <f t="shared" ref="T18:T27" si="1">SUM(H18:S18)</f>
        <v>0</v>
      </c>
    </row>
    <row r="19" spans="2:20" s="108" customFormat="1" hidden="1" outlineLevel="1" x14ac:dyDescent="0.35">
      <c r="B19" s="88" t="str">
        <f>'MASTER Product Listing'!B12</f>
        <v>Additional Product</v>
      </c>
      <c r="C19" s="88">
        <f>'MASTER Product Listing'!C12</f>
        <v>0</v>
      </c>
      <c r="D19" s="88">
        <f>'MASTER Product Listing'!D12</f>
        <v>0</v>
      </c>
      <c r="E19" s="280">
        <f>_xlfn.XLOOKUP($D19,'Production Forecast'!$D:$D,'Production Forecast'!F:F)*(IF(VLOOKUP($D19,Pricing!$D:$I,3,FALSE)="No",VLOOKUP($D19,Pricing!$D:$I,6,FALSE),IF(VLOOKUP($D19,Pricing!$D:$I,5,FALSE)&lt;=E$9,VLOOKUP($D19,Pricing!$D:$I,6,FALSE),VLOOKUP($D19,Pricing!$D:$I,2,FALSE))))</f>
        <v>0</v>
      </c>
      <c r="F19" s="280">
        <f>_xlfn.XLOOKUP($D19,'Production Forecast'!$D:$D,'Production Forecast'!G:G)*(IF(VLOOKUP($D19,Pricing!$D:$I,3,FALSE)="No",VLOOKUP($D19,Pricing!$D:$I,6,FALSE),IF(VLOOKUP($D19,Pricing!$D:$I,5,FALSE)&lt;=F$9,VLOOKUP($D19,Pricing!$D:$I,6,FALSE),VLOOKUP($D19,Pricing!$D:$I,2,FALSE))))</f>
        <v>0</v>
      </c>
      <c r="G19" s="281">
        <f>_xlfn.XLOOKUP($D19,'Production Forecast'!$D:$D,'Production Forecast'!H:H)*(IF(VLOOKUP($D19,Pricing!$D:$I,3,FALSE)="No",VLOOKUP($D19,Pricing!$D:$I,6,FALSE),IF(VLOOKUP($D19,Pricing!$D:$I,5,FALSE)&lt;=G$9,VLOOKUP($D19,Pricing!$D:$I,6,FALSE),VLOOKUP($D19,Pricing!$D:$I,2,FALSE))))</f>
        <v>0</v>
      </c>
      <c r="H19" s="280">
        <f>_xlfn.XLOOKUP($D19,'Production Forecast'!$D:$D,'Production Forecast'!I:I)*(IF(VLOOKUP($D19,Pricing!$D:$I,3,FALSE)="No",VLOOKUP($D19,Pricing!$D:$I,6,FALSE),IF(VLOOKUP($D19,Pricing!$D:$I,5,FALSE)&lt;=H$9,VLOOKUP($D19,Pricing!$D:$I,6,FALSE),VLOOKUP($D19,Pricing!$D:$I,2,FALSE))))</f>
        <v>0</v>
      </c>
      <c r="I19" s="280">
        <f>_xlfn.XLOOKUP($D19,'Production Forecast'!$D:$D,'Production Forecast'!J:J)*(IF(VLOOKUP($D19,Pricing!$D:$I,3,FALSE)="No",VLOOKUP($D19,Pricing!$D:$I,6,FALSE),IF(VLOOKUP($D19,Pricing!$D:$I,5,FALSE)&lt;=I$9,VLOOKUP($D19,Pricing!$D:$I,6,FALSE),VLOOKUP($D19,Pricing!$D:$I,2,FALSE))))</f>
        <v>0</v>
      </c>
      <c r="J19" s="280">
        <f>_xlfn.XLOOKUP($D19,'Production Forecast'!$D:$D,'Production Forecast'!K:K)*(IF(VLOOKUP($D19,Pricing!$D:$I,3,FALSE)="No",VLOOKUP($D19,Pricing!$D:$I,6,FALSE),IF(VLOOKUP($D19,Pricing!$D:$I,5,FALSE)&lt;=J$9,VLOOKUP($D19,Pricing!$D:$I,6,FALSE),VLOOKUP($D19,Pricing!$D:$I,2,FALSE))))</f>
        <v>0</v>
      </c>
      <c r="K19" s="280">
        <f>_xlfn.XLOOKUP($D19,'Production Forecast'!$D:$D,'Production Forecast'!L:L)*(IF(VLOOKUP($D19,Pricing!$D:$I,3,FALSE)="No",VLOOKUP($D19,Pricing!$D:$I,6,FALSE),IF(VLOOKUP($D19,Pricing!$D:$I,5,FALSE)&lt;=K$9,VLOOKUP($D19,Pricing!$D:$I,6,FALSE),VLOOKUP($D19,Pricing!$D:$I,2,FALSE))))</f>
        <v>0</v>
      </c>
      <c r="L19" s="280">
        <f>_xlfn.XLOOKUP($D19,'Production Forecast'!$D:$D,'Production Forecast'!M:M)*(IF(VLOOKUP($D19,Pricing!$D:$I,3,FALSE)="No",VLOOKUP($D19,Pricing!$D:$I,6,FALSE),IF(VLOOKUP($D19,Pricing!$D:$I,5,FALSE)&lt;=L$9,VLOOKUP($D19,Pricing!$D:$I,6,FALSE),VLOOKUP($D19,Pricing!$D:$I,2,FALSE))))</f>
        <v>0</v>
      </c>
      <c r="M19" s="280">
        <f>_xlfn.XLOOKUP($D19,'Production Forecast'!$D:$D,'Production Forecast'!N:N)*(IF(VLOOKUP($D19,Pricing!$D:$I,3,FALSE)="No",VLOOKUP($D19,Pricing!$D:$I,6,FALSE),IF(VLOOKUP($D19,Pricing!$D:$I,5,FALSE)&lt;=M$9,VLOOKUP($D19,Pricing!$D:$I,6,FALSE),VLOOKUP($D19,Pricing!$D:$I,2,FALSE))))</f>
        <v>0</v>
      </c>
      <c r="N19" s="280">
        <f>_xlfn.XLOOKUP($D19,'Production Forecast'!$D:$D,'Production Forecast'!O:O)*(IF(VLOOKUP($D19,Pricing!$D:$I,3,FALSE)="No",VLOOKUP($D19,Pricing!$D:$I,6,FALSE),IF(VLOOKUP($D19,Pricing!$D:$I,5,FALSE)&lt;=N$9,VLOOKUP($D19,Pricing!$D:$I,6,FALSE),VLOOKUP($D19,Pricing!$D:$I,2,FALSE))))</f>
        <v>0</v>
      </c>
      <c r="O19" s="280">
        <f>_xlfn.XLOOKUP($D19,'Production Forecast'!$D:$D,'Production Forecast'!P:P)*(IF(VLOOKUP($D19,Pricing!$D:$I,3,FALSE)="No",VLOOKUP($D19,Pricing!$D:$I,6,FALSE),IF(VLOOKUP($D19,Pricing!$D:$I,5,FALSE)&lt;=O$9,VLOOKUP($D19,Pricing!$D:$I,6,FALSE),VLOOKUP($D19,Pricing!$D:$I,2,FALSE))))</f>
        <v>0</v>
      </c>
      <c r="P19" s="280">
        <f>_xlfn.XLOOKUP($D19,'Production Forecast'!$D:$D,'Production Forecast'!Q:Q)*(IF(VLOOKUP($D19,Pricing!$D:$I,3,FALSE)="No",VLOOKUP($D19,Pricing!$D:$I,6,FALSE),IF(VLOOKUP($D19,Pricing!$D:$I,5,FALSE)&lt;=P$9,VLOOKUP($D19,Pricing!$D:$I,6,FALSE),VLOOKUP($D19,Pricing!$D:$I,2,FALSE))))</f>
        <v>0</v>
      </c>
      <c r="Q19" s="280">
        <f>_xlfn.XLOOKUP($D19,'Production Forecast'!$D:$D,'Production Forecast'!R:R)*(IF(VLOOKUP($D19,Pricing!$D:$I,3,FALSE)="No",VLOOKUP($D19,Pricing!$D:$I,6,FALSE),IF(VLOOKUP($D19,Pricing!$D:$I,5,FALSE)&lt;=Q$9,VLOOKUP($D19,Pricing!$D:$I,6,FALSE),VLOOKUP($D19,Pricing!$D:$I,2,FALSE))))</f>
        <v>0</v>
      </c>
      <c r="R19" s="280">
        <f>_xlfn.XLOOKUP($D19,'Production Forecast'!$D:$D,'Production Forecast'!S:S)*(IF(VLOOKUP($D19,Pricing!$D:$I,3,FALSE)="No",VLOOKUP($D19,Pricing!$D:$I,6,FALSE),IF(VLOOKUP($D19,Pricing!$D:$I,5,FALSE)&lt;=R$9,VLOOKUP($D19,Pricing!$D:$I,6,FALSE),VLOOKUP($D19,Pricing!$D:$I,2,FALSE))))</f>
        <v>0</v>
      </c>
      <c r="S19" s="280">
        <f>_xlfn.XLOOKUP($D19,'Production Forecast'!$D:$D,'Production Forecast'!T:T)*(IF(VLOOKUP($D19,Pricing!$D:$I,3,FALSE)="No",VLOOKUP($D19,Pricing!$D:$I,6,FALSE),IF(VLOOKUP($D19,Pricing!$D:$I,5,FALSE)&lt;=S$9,VLOOKUP($D19,Pricing!$D:$I,6,FALSE),VLOOKUP($D19,Pricing!$D:$I,2,FALSE))))</f>
        <v>0</v>
      </c>
      <c r="T19" s="282">
        <f t="shared" si="1"/>
        <v>0</v>
      </c>
    </row>
    <row r="20" spans="2:20" s="108" customFormat="1" hidden="1" outlineLevel="1" x14ac:dyDescent="0.35">
      <c r="B20" s="88" t="str">
        <f>'MASTER Product Listing'!B13</f>
        <v>Additional Product</v>
      </c>
      <c r="C20" s="88">
        <f>'MASTER Product Listing'!C13</f>
        <v>0</v>
      </c>
      <c r="D20" s="88">
        <f>'MASTER Product Listing'!D13</f>
        <v>0</v>
      </c>
      <c r="E20" s="280">
        <f>_xlfn.XLOOKUP($D20,'Production Forecast'!$D:$D,'Production Forecast'!F:F)*(IF(VLOOKUP($D20,Pricing!$D:$I,3,FALSE)="No",VLOOKUP($D20,Pricing!$D:$I,6,FALSE),IF(VLOOKUP($D20,Pricing!$D:$I,5,FALSE)&lt;=E$9,VLOOKUP($D20,Pricing!$D:$I,6,FALSE),VLOOKUP($D20,Pricing!$D:$I,2,FALSE))))</f>
        <v>0</v>
      </c>
      <c r="F20" s="280">
        <f>_xlfn.XLOOKUP($D20,'Production Forecast'!$D:$D,'Production Forecast'!G:G)*(IF(VLOOKUP($D20,Pricing!$D:$I,3,FALSE)="No",VLOOKUP($D20,Pricing!$D:$I,6,FALSE),IF(VLOOKUP($D20,Pricing!$D:$I,5,FALSE)&lt;=F$9,VLOOKUP($D20,Pricing!$D:$I,6,FALSE),VLOOKUP($D20,Pricing!$D:$I,2,FALSE))))</f>
        <v>0</v>
      </c>
      <c r="G20" s="281">
        <f>_xlfn.XLOOKUP($D20,'Production Forecast'!$D:$D,'Production Forecast'!H:H)*(IF(VLOOKUP($D20,Pricing!$D:$I,3,FALSE)="No",VLOOKUP($D20,Pricing!$D:$I,6,FALSE),IF(VLOOKUP($D20,Pricing!$D:$I,5,FALSE)&lt;=G$9,VLOOKUP($D20,Pricing!$D:$I,6,FALSE),VLOOKUP($D20,Pricing!$D:$I,2,FALSE))))</f>
        <v>0</v>
      </c>
      <c r="H20" s="280">
        <f>_xlfn.XLOOKUP($D20,'Production Forecast'!$D:$D,'Production Forecast'!I:I)*(IF(VLOOKUP($D20,Pricing!$D:$I,3,FALSE)="No",VLOOKUP($D20,Pricing!$D:$I,6,FALSE),IF(VLOOKUP($D20,Pricing!$D:$I,5,FALSE)&lt;=H$9,VLOOKUP($D20,Pricing!$D:$I,6,FALSE),VLOOKUP($D20,Pricing!$D:$I,2,FALSE))))</f>
        <v>0</v>
      </c>
      <c r="I20" s="280">
        <f>_xlfn.XLOOKUP($D20,'Production Forecast'!$D:$D,'Production Forecast'!J:J)*(IF(VLOOKUP($D20,Pricing!$D:$I,3,FALSE)="No",VLOOKUP($D20,Pricing!$D:$I,6,FALSE),IF(VLOOKUP($D20,Pricing!$D:$I,5,FALSE)&lt;=I$9,VLOOKUP($D20,Pricing!$D:$I,6,FALSE),VLOOKUP($D20,Pricing!$D:$I,2,FALSE))))</f>
        <v>0</v>
      </c>
      <c r="J20" s="280">
        <f>_xlfn.XLOOKUP($D20,'Production Forecast'!$D:$D,'Production Forecast'!K:K)*(IF(VLOOKUP($D20,Pricing!$D:$I,3,FALSE)="No",VLOOKUP($D20,Pricing!$D:$I,6,FALSE),IF(VLOOKUP($D20,Pricing!$D:$I,5,FALSE)&lt;=J$9,VLOOKUP($D20,Pricing!$D:$I,6,FALSE),VLOOKUP($D20,Pricing!$D:$I,2,FALSE))))</f>
        <v>0</v>
      </c>
      <c r="K20" s="280">
        <f>_xlfn.XLOOKUP($D20,'Production Forecast'!$D:$D,'Production Forecast'!L:L)*(IF(VLOOKUP($D20,Pricing!$D:$I,3,FALSE)="No",VLOOKUP($D20,Pricing!$D:$I,6,FALSE),IF(VLOOKUP($D20,Pricing!$D:$I,5,FALSE)&lt;=K$9,VLOOKUP($D20,Pricing!$D:$I,6,FALSE),VLOOKUP($D20,Pricing!$D:$I,2,FALSE))))</f>
        <v>0</v>
      </c>
      <c r="L20" s="280">
        <f>_xlfn.XLOOKUP($D20,'Production Forecast'!$D:$D,'Production Forecast'!M:M)*(IF(VLOOKUP($D20,Pricing!$D:$I,3,FALSE)="No",VLOOKUP($D20,Pricing!$D:$I,6,FALSE),IF(VLOOKUP($D20,Pricing!$D:$I,5,FALSE)&lt;=L$9,VLOOKUP($D20,Pricing!$D:$I,6,FALSE),VLOOKUP($D20,Pricing!$D:$I,2,FALSE))))</f>
        <v>0</v>
      </c>
      <c r="M20" s="280">
        <f>_xlfn.XLOOKUP($D20,'Production Forecast'!$D:$D,'Production Forecast'!N:N)*(IF(VLOOKUP($D20,Pricing!$D:$I,3,FALSE)="No",VLOOKUP($D20,Pricing!$D:$I,6,FALSE),IF(VLOOKUP($D20,Pricing!$D:$I,5,FALSE)&lt;=M$9,VLOOKUP($D20,Pricing!$D:$I,6,FALSE),VLOOKUP($D20,Pricing!$D:$I,2,FALSE))))</f>
        <v>0</v>
      </c>
      <c r="N20" s="280">
        <f>_xlfn.XLOOKUP($D20,'Production Forecast'!$D:$D,'Production Forecast'!O:O)*(IF(VLOOKUP($D20,Pricing!$D:$I,3,FALSE)="No",VLOOKUP($D20,Pricing!$D:$I,6,FALSE),IF(VLOOKUP($D20,Pricing!$D:$I,5,FALSE)&lt;=N$9,VLOOKUP($D20,Pricing!$D:$I,6,FALSE),VLOOKUP($D20,Pricing!$D:$I,2,FALSE))))</f>
        <v>0</v>
      </c>
      <c r="O20" s="280">
        <f>_xlfn.XLOOKUP($D20,'Production Forecast'!$D:$D,'Production Forecast'!P:P)*(IF(VLOOKUP($D20,Pricing!$D:$I,3,FALSE)="No",VLOOKUP($D20,Pricing!$D:$I,6,FALSE),IF(VLOOKUP($D20,Pricing!$D:$I,5,FALSE)&lt;=O$9,VLOOKUP($D20,Pricing!$D:$I,6,FALSE),VLOOKUP($D20,Pricing!$D:$I,2,FALSE))))</f>
        <v>0</v>
      </c>
      <c r="P20" s="280">
        <f>_xlfn.XLOOKUP($D20,'Production Forecast'!$D:$D,'Production Forecast'!Q:Q)*(IF(VLOOKUP($D20,Pricing!$D:$I,3,FALSE)="No",VLOOKUP($D20,Pricing!$D:$I,6,FALSE),IF(VLOOKUP($D20,Pricing!$D:$I,5,FALSE)&lt;=P$9,VLOOKUP($D20,Pricing!$D:$I,6,FALSE),VLOOKUP($D20,Pricing!$D:$I,2,FALSE))))</f>
        <v>0</v>
      </c>
      <c r="Q20" s="280">
        <f>_xlfn.XLOOKUP($D20,'Production Forecast'!$D:$D,'Production Forecast'!R:R)*(IF(VLOOKUP($D20,Pricing!$D:$I,3,FALSE)="No",VLOOKUP($D20,Pricing!$D:$I,6,FALSE),IF(VLOOKUP($D20,Pricing!$D:$I,5,FALSE)&lt;=Q$9,VLOOKUP($D20,Pricing!$D:$I,6,FALSE),VLOOKUP($D20,Pricing!$D:$I,2,FALSE))))</f>
        <v>0</v>
      </c>
      <c r="R20" s="280">
        <f>_xlfn.XLOOKUP($D20,'Production Forecast'!$D:$D,'Production Forecast'!S:S)*(IF(VLOOKUP($D20,Pricing!$D:$I,3,FALSE)="No",VLOOKUP($D20,Pricing!$D:$I,6,FALSE),IF(VLOOKUP($D20,Pricing!$D:$I,5,FALSE)&lt;=R$9,VLOOKUP($D20,Pricing!$D:$I,6,FALSE),VLOOKUP($D20,Pricing!$D:$I,2,FALSE))))</f>
        <v>0</v>
      </c>
      <c r="S20" s="280">
        <f>_xlfn.XLOOKUP($D20,'Production Forecast'!$D:$D,'Production Forecast'!T:T)*(IF(VLOOKUP($D20,Pricing!$D:$I,3,FALSE)="No",VLOOKUP($D20,Pricing!$D:$I,6,FALSE),IF(VLOOKUP($D20,Pricing!$D:$I,5,FALSE)&lt;=S$9,VLOOKUP($D20,Pricing!$D:$I,6,FALSE),VLOOKUP($D20,Pricing!$D:$I,2,FALSE))))</f>
        <v>0</v>
      </c>
      <c r="T20" s="282">
        <f t="shared" si="1"/>
        <v>0</v>
      </c>
    </row>
    <row r="21" spans="2:20" s="108" customFormat="1" hidden="1" outlineLevel="1" x14ac:dyDescent="0.35">
      <c r="B21" s="88" t="str">
        <f>'MASTER Product Listing'!B14</f>
        <v>Additional Product</v>
      </c>
      <c r="C21" s="88">
        <f>'MASTER Product Listing'!C14</f>
        <v>0</v>
      </c>
      <c r="D21" s="88">
        <f>'MASTER Product Listing'!D14</f>
        <v>0</v>
      </c>
      <c r="E21" s="280">
        <f>_xlfn.XLOOKUP($D21,'Production Forecast'!$D:$D,'Production Forecast'!F:F)*(IF(VLOOKUP($D21,Pricing!$D:$I,3,FALSE)="No",VLOOKUP($D21,Pricing!$D:$I,6,FALSE),IF(VLOOKUP($D21,Pricing!$D:$I,5,FALSE)&lt;=E$9,VLOOKUP($D21,Pricing!$D:$I,6,FALSE),VLOOKUP($D21,Pricing!$D:$I,2,FALSE))))</f>
        <v>0</v>
      </c>
      <c r="F21" s="280">
        <f>_xlfn.XLOOKUP($D21,'Production Forecast'!$D:$D,'Production Forecast'!G:G)*(IF(VLOOKUP($D21,Pricing!$D:$I,3,FALSE)="No",VLOOKUP($D21,Pricing!$D:$I,6,FALSE),IF(VLOOKUP($D21,Pricing!$D:$I,5,FALSE)&lt;=F$9,VLOOKUP($D21,Pricing!$D:$I,6,FALSE),VLOOKUP($D21,Pricing!$D:$I,2,FALSE))))</f>
        <v>0</v>
      </c>
      <c r="G21" s="281">
        <f>_xlfn.XLOOKUP($D21,'Production Forecast'!$D:$D,'Production Forecast'!H:H)*(IF(VLOOKUP($D21,Pricing!$D:$I,3,FALSE)="No",VLOOKUP($D21,Pricing!$D:$I,6,FALSE),IF(VLOOKUP($D21,Pricing!$D:$I,5,FALSE)&lt;=G$9,VLOOKUP($D21,Pricing!$D:$I,6,FALSE),VLOOKUP($D21,Pricing!$D:$I,2,FALSE))))</f>
        <v>0</v>
      </c>
      <c r="H21" s="280">
        <f>_xlfn.XLOOKUP($D21,'Production Forecast'!$D:$D,'Production Forecast'!I:I)*(IF(VLOOKUP($D21,Pricing!$D:$I,3,FALSE)="No",VLOOKUP($D21,Pricing!$D:$I,6,FALSE),IF(VLOOKUP($D21,Pricing!$D:$I,5,FALSE)&lt;=H$9,VLOOKUP($D21,Pricing!$D:$I,6,FALSE),VLOOKUP($D21,Pricing!$D:$I,2,FALSE))))</f>
        <v>0</v>
      </c>
      <c r="I21" s="280">
        <f>_xlfn.XLOOKUP($D21,'Production Forecast'!$D:$D,'Production Forecast'!J:J)*(IF(VLOOKUP($D21,Pricing!$D:$I,3,FALSE)="No",VLOOKUP($D21,Pricing!$D:$I,6,FALSE),IF(VLOOKUP($D21,Pricing!$D:$I,5,FALSE)&lt;=I$9,VLOOKUP($D21,Pricing!$D:$I,6,FALSE),VLOOKUP($D21,Pricing!$D:$I,2,FALSE))))</f>
        <v>0</v>
      </c>
      <c r="J21" s="280">
        <f>_xlfn.XLOOKUP($D21,'Production Forecast'!$D:$D,'Production Forecast'!K:K)*(IF(VLOOKUP($D21,Pricing!$D:$I,3,FALSE)="No",VLOOKUP($D21,Pricing!$D:$I,6,FALSE),IF(VLOOKUP($D21,Pricing!$D:$I,5,FALSE)&lt;=J$9,VLOOKUP($D21,Pricing!$D:$I,6,FALSE),VLOOKUP($D21,Pricing!$D:$I,2,FALSE))))</f>
        <v>0</v>
      </c>
      <c r="K21" s="280">
        <f>_xlfn.XLOOKUP($D21,'Production Forecast'!$D:$D,'Production Forecast'!L:L)*(IF(VLOOKUP($D21,Pricing!$D:$I,3,FALSE)="No",VLOOKUP($D21,Pricing!$D:$I,6,FALSE),IF(VLOOKUP($D21,Pricing!$D:$I,5,FALSE)&lt;=K$9,VLOOKUP($D21,Pricing!$D:$I,6,FALSE),VLOOKUP($D21,Pricing!$D:$I,2,FALSE))))</f>
        <v>0</v>
      </c>
      <c r="L21" s="280">
        <f>_xlfn.XLOOKUP($D21,'Production Forecast'!$D:$D,'Production Forecast'!M:M)*(IF(VLOOKUP($D21,Pricing!$D:$I,3,FALSE)="No",VLOOKUP($D21,Pricing!$D:$I,6,FALSE),IF(VLOOKUP($D21,Pricing!$D:$I,5,FALSE)&lt;=L$9,VLOOKUP($D21,Pricing!$D:$I,6,FALSE),VLOOKUP($D21,Pricing!$D:$I,2,FALSE))))</f>
        <v>0</v>
      </c>
      <c r="M21" s="280">
        <f>_xlfn.XLOOKUP($D21,'Production Forecast'!$D:$D,'Production Forecast'!N:N)*(IF(VLOOKUP($D21,Pricing!$D:$I,3,FALSE)="No",VLOOKUP($D21,Pricing!$D:$I,6,FALSE),IF(VLOOKUP($D21,Pricing!$D:$I,5,FALSE)&lt;=M$9,VLOOKUP($D21,Pricing!$D:$I,6,FALSE),VLOOKUP($D21,Pricing!$D:$I,2,FALSE))))</f>
        <v>0</v>
      </c>
      <c r="N21" s="280">
        <f>_xlfn.XLOOKUP($D21,'Production Forecast'!$D:$D,'Production Forecast'!O:O)*(IF(VLOOKUP($D21,Pricing!$D:$I,3,FALSE)="No",VLOOKUP($D21,Pricing!$D:$I,6,FALSE),IF(VLOOKUP($D21,Pricing!$D:$I,5,FALSE)&lt;=N$9,VLOOKUP($D21,Pricing!$D:$I,6,FALSE),VLOOKUP($D21,Pricing!$D:$I,2,FALSE))))</f>
        <v>0</v>
      </c>
      <c r="O21" s="280">
        <f>_xlfn.XLOOKUP($D21,'Production Forecast'!$D:$D,'Production Forecast'!P:P)*(IF(VLOOKUP($D21,Pricing!$D:$I,3,FALSE)="No",VLOOKUP($D21,Pricing!$D:$I,6,FALSE),IF(VLOOKUP($D21,Pricing!$D:$I,5,FALSE)&lt;=O$9,VLOOKUP($D21,Pricing!$D:$I,6,FALSE),VLOOKUP($D21,Pricing!$D:$I,2,FALSE))))</f>
        <v>0</v>
      </c>
      <c r="P21" s="280">
        <f>_xlfn.XLOOKUP($D21,'Production Forecast'!$D:$D,'Production Forecast'!Q:Q)*(IF(VLOOKUP($D21,Pricing!$D:$I,3,FALSE)="No",VLOOKUP($D21,Pricing!$D:$I,6,FALSE),IF(VLOOKUP($D21,Pricing!$D:$I,5,FALSE)&lt;=P$9,VLOOKUP($D21,Pricing!$D:$I,6,FALSE),VLOOKUP($D21,Pricing!$D:$I,2,FALSE))))</f>
        <v>0</v>
      </c>
      <c r="Q21" s="280">
        <f>_xlfn.XLOOKUP($D21,'Production Forecast'!$D:$D,'Production Forecast'!R:R)*(IF(VLOOKUP($D21,Pricing!$D:$I,3,FALSE)="No",VLOOKUP($D21,Pricing!$D:$I,6,FALSE),IF(VLOOKUP($D21,Pricing!$D:$I,5,FALSE)&lt;=Q$9,VLOOKUP($D21,Pricing!$D:$I,6,FALSE),VLOOKUP($D21,Pricing!$D:$I,2,FALSE))))</f>
        <v>0</v>
      </c>
      <c r="R21" s="280">
        <f>_xlfn.XLOOKUP($D21,'Production Forecast'!$D:$D,'Production Forecast'!S:S)*(IF(VLOOKUP($D21,Pricing!$D:$I,3,FALSE)="No",VLOOKUP($D21,Pricing!$D:$I,6,FALSE),IF(VLOOKUP($D21,Pricing!$D:$I,5,FALSE)&lt;=R$9,VLOOKUP($D21,Pricing!$D:$I,6,FALSE),VLOOKUP($D21,Pricing!$D:$I,2,FALSE))))</f>
        <v>0</v>
      </c>
      <c r="S21" s="280">
        <f>_xlfn.XLOOKUP($D21,'Production Forecast'!$D:$D,'Production Forecast'!T:T)*(IF(VLOOKUP($D21,Pricing!$D:$I,3,FALSE)="No",VLOOKUP($D21,Pricing!$D:$I,6,FALSE),IF(VLOOKUP($D21,Pricing!$D:$I,5,FALSE)&lt;=S$9,VLOOKUP($D21,Pricing!$D:$I,6,FALSE),VLOOKUP($D21,Pricing!$D:$I,2,FALSE))))</f>
        <v>0</v>
      </c>
      <c r="T21" s="282">
        <f t="shared" si="1"/>
        <v>0</v>
      </c>
    </row>
    <row r="22" spans="2:20" s="108" customFormat="1" hidden="1" outlineLevel="1" x14ac:dyDescent="0.35">
      <c r="B22" s="88" t="str">
        <f>'MASTER Product Listing'!B15</f>
        <v>Additional Product</v>
      </c>
      <c r="C22" s="88">
        <f>'MASTER Product Listing'!C15</f>
        <v>0</v>
      </c>
      <c r="D22" s="88">
        <f>'MASTER Product Listing'!D15</f>
        <v>0</v>
      </c>
      <c r="E22" s="280">
        <f>_xlfn.XLOOKUP($D22,'Production Forecast'!$D:$D,'Production Forecast'!F:F)*(IF(VLOOKUP($D22,Pricing!$D:$I,3,FALSE)="No",VLOOKUP($D22,Pricing!$D:$I,6,FALSE),IF(VLOOKUP($D22,Pricing!$D:$I,5,FALSE)&lt;=E$9,VLOOKUP($D22,Pricing!$D:$I,6,FALSE),VLOOKUP($D22,Pricing!$D:$I,2,FALSE))))</f>
        <v>0</v>
      </c>
      <c r="F22" s="280">
        <f>_xlfn.XLOOKUP($D22,'Production Forecast'!$D:$D,'Production Forecast'!G:G)*(IF(VLOOKUP($D22,Pricing!$D:$I,3,FALSE)="No",VLOOKUP($D22,Pricing!$D:$I,6,FALSE),IF(VLOOKUP($D22,Pricing!$D:$I,5,FALSE)&lt;=F$9,VLOOKUP($D22,Pricing!$D:$I,6,FALSE),VLOOKUP($D22,Pricing!$D:$I,2,FALSE))))</f>
        <v>0</v>
      </c>
      <c r="G22" s="281">
        <f>_xlfn.XLOOKUP($D22,'Production Forecast'!$D:$D,'Production Forecast'!H:H)*(IF(VLOOKUP($D22,Pricing!$D:$I,3,FALSE)="No",VLOOKUP($D22,Pricing!$D:$I,6,FALSE),IF(VLOOKUP($D22,Pricing!$D:$I,5,FALSE)&lt;=G$9,VLOOKUP($D22,Pricing!$D:$I,6,FALSE),VLOOKUP($D22,Pricing!$D:$I,2,FALSE))))</f>
        <v>0</v>
      </c>
      <c r="H22" s="280">
        <f>_xlfn.XLOOKUP($D22,'Production Forecast'!$D:$D,'Production Forecast'!I:I)*(IF(VLOOKUP($D22,Pricing!$D:$I,3,FALSE)="No",VLOOKUP($D22,Pricing!$D:$I,6,FALSE),IF(VLOOKUP($D22,Pricing!$D:$I,5,FALSE)&lt;=H$9,VLOOKUP($D22,Pricing!$D:$I,6,FALSE),VLOOKUP($D22,Pricing!$D:$I,2,FALSE))))</f>
        <v>0</v>
      </c>
      <c r="I22" s="280">
        <f>_xlfn.XLOOKUP($D22,'Production Forecast'!$D:$D,'Production Forecast'!J:J)*(IF(VLOOKUP($D22,Pricing!$D:$I,3,FALSE)="No",VLOOKUP($D22,Pricing!$D:$I,6,FALSE),IF(VLOOKUP($D22,Pricing!$D:$I,5,FALSE)&lt;=I$9,VLOOKUP($D22,Pricing!$D:$I,6,FALSE),VLOOKUP($D22,Pricing!$D:$I,2,FALSE))))</f>
        <v>0</v>
      </c>
      <c r="J22" s="280">
        <f>_xlfn.XLOOKUP($D22,'Production Forecast'!$D:$D,'Production Forecast'!K:K)*(IF(VLOOKUP($D22,Pricing!$D:$I,3,FALSE)="No",VLOOKUP($D22,Pricing!$D:$I,6,FALSE),IF(VLOOKUP($D22,Pricing!$D:$I,5,FALSE)&lt;=J$9,VLOOKUP($D22,Pricing!$D:$I,6,FALSE),VLOOKUP($D22,Pricing!$D:$I,2,FALSE))))</f>
        <v>0</v>
      </c>
      <c r="K22" s="280">
        <f>_xlfn.XLOOKUP($D22,'Production Forecast'!$D:$D,'Production Forecast'!L:L)*(IF(VLOOKUP($D22,Pricing!$D:$I,3,FALSE)="No",VLOOKUP($D22,Pricing!$D:$I,6,FALSE),IF(VLOOKUP($D22,Pricing!$D:$I,5,FALSE)&lt;=K$9,VLOOKUP($D22,Pricing!$D:$I,6,FALSE),VLOOKUP($D22,Pricing!$D:$I,2,FALSE))))</f>
        <v>0</v>
      </c>
      <c r="L22" s="280">
        <f>_xlfn.XLOOKUP($D22,'Production Forecast'!$D:$D,'Production Forecast'!M:M)*(IF(VLOOKUP($D22,Pricing!$D:$I,3,FALSE)="No",VLOOKUP($D22,Pricing!$D:$I,6,FALSE),IF(VLOOKUP($D22,Pricing!$D:$I,5,FALSE)&lt;=L$9,VLOOKUP($D22,Pricing!$D:$I,6,FALSE),VLOOKUP($D22,Pricing!$D:$I,2,FALSE))))</f>
        <v>0</v>
      </c>
      <c r="M22" s="280">
        <f>_xlfn.XLOOKUP($D22,'Production Forecast'!$D:$D,'Production Forecast'!N:N)*(IF(VLOOKUP($D22,Pricing!$D:$I,3,FALSE)="No",VLOOKUP($D22,Pricing!$D:$I,6,FALSE),IF(VLOOKUP($D22,Pricing!$D:$I,5,FALSE)&lt;=M$9,VLOOKUP($D22,Pricing!$D:$I,6,FALSE),VLOOKUP($D22,Pricing!$D:$I,2,FALSE))))</f>
        <v>0</v>
      </c>
      <c r="N22" s="280">
        <f>_xlfn.XLOOKUP($D22,'Production Forecast'!$D:$D,'Production Forecast'!O:O)*(IF(VLOOKUP($D22,Pricing!$D:$I,3,FALSE)="No",VLOOKUP($D22,Pricing!$D:$I,6,FALSE),IF(VLOOKUP($D22,Pricing!$D:$I,5,FALSE)&lt;=N$9,VLOOKUP($D22,Pricing!$D:$I,6,FALSE),VLOOKUP($D22,Pricing!$D:$I,2,FALSE))))</f>
        <v>0</v>
      </c>
      <c r="O22" s="280">
        <f>_xlfn.XLOOKUP($D22,'Production Forecast'!$D:$D,'Production Forecast'!P:P)*(IF(VLOOKUP($D22,Pricing!$D:$I,3,FALSE)="No",VLOOKUP($D22,Pricing!$D:$I,6,FALSE),IF(VLOOKUP($D22,Pricing!$D:$I,5,FALSE)&lt;=O$9,VLOOKUP($D22,Pricing!$D:$I,6,FALSE),VLOOKUP($D22,Pricing!$D:$I,2,FALSE))))</f>
        <v>0</v>
      </c>
      <c r="P22" s="280">
        <f>_xlfn.XLOOKUP($D22,'Production Forecast'!$D:$D,'Production Forecast'!Q:Q)*(IF(VLOOKUP($D22,Pricing!$D:$I,3,FALSE)="No",VLOOKUP($D22,Pricing!$D:$I,6,FALSE),IF(VLOOKUP($D22,Pricing!$D:$I,5,FALSE)&lt;=P$9,VLOOKUP($D22,Pricing!$D:$I,6,FALSE),VLOOKUP($D22,Pricing!$D:$I,2,FALSE))))</f>
        <v>0</v>
      </c>
      <c r="Q22" s="280">
        <f>_xlfn.XLOOKUP($D22,'Production Forecast'!$D:$D,'Production Forecast'!R:R)*(IF(VLOOKUP($D22,Pricing!$D:$I,3,FALSE)="No",VLOOKUP($D22,Pricing!$D:$I,6,FALSE),IF(VLOOKUP($D22,Pricing!$D:$I,5,FALSE)&lt;=Q$9,VLOOKUP($D22,Pricing!$D:$I,6,FALSE),VLOOKUP($D22,Pricing!$D:$I,2,FALSE))))</f>
        <v>0</v>
      </c>
      <c r="R22" s="280">
        <f>_xlfn.XLOOKUP($D22,'Production Forecast'!$D:$D,'Production Forecast'!S:S)*(IF(VLOOKUP($D22,Pricing!$D:$I,3,FALSE)="No",VLOOKUP($D22,Pricing!$D:$I,6,FALSE),IF(VLOOKUP($D22,Pricing!$D:$I,5,FALSE)&lt;=R$9,VLOOKUP($D22,Pricing!$D:$I,6,FALSE),VLOOKUP($D22,Pricing!$D:$I,2,FALSE))))</f>
        <v>0</v>
      </c>
      <c r="S22" s="280">
        <f>_xlfn.XLOOKUP($D22,'Production Forecast'!$D:$D,'Production Forecast'!T:T)*(IF(VLOOKUP($D22,Pricing!$D:$I,3,FALSE)="No",VLOOKUP($D22,Pricing!$D:$I,6,FALSE),IF(VLOOKUP($D22,Pricing!$D:$I,5,FALSE)&lt;=S$9,VLOOKUP($D22,Pricing!$D:$I,6,FALSE),VLOOKUP($D22,Pricing!$D:$I,2,FALSE))))</f>
        <v>0</v>
      </c>
      <c r="T22" s="282">
        <f t="shared" si="1"/>
        <v>0</v>
      </c>
    </row>
    <row r="23" spans="2:20" s="108" customFormat="1" hidden="1" outlineLevel="1" x14ac:dyDescent="0.35">
      <c r="B23" s="88" t="str">
        <f>'MASTER Product Listing'!B16</f>
        <v>Additional Product</v>
      </c>
      <c r="C23" s="88">
        <f>'MASTER Product Listing'!C16</f>
        <v>0</v>
      </c>
      <c r="D23" s="88">
        <f>'MASTER Product Listing'!D16</f>
        <v>0</v>
      </c>
      <c r="E23" s="280">
        <f>_xlfn.XLOOKUP($D23,'Production Forecast'!$D:$D,'Production Forecast'!F:F)*(IF(VLOOKUP($D23,Pricing!$D:$I,3,FALSE)="No",VLOOKUP($D23,Pricing!$D:$I,6,FALSE),IF(VLOOKUP($D23,Pricing!$D:$I,5,FALSE)&lt;=E$9,VLOOKUP($D23,Pricing!$D:$I,6,FALSE),VLOOKUP($D23,Pricing!$D:$I,2,FALSE))))</f>
        <v>0</v>
      </c>
      <c r="F23" s="280">
        <f>_xlfn.XLOOKUP($D23,'Production Forecast'!$D:$D,'Production Forecast'!G:G)*(IF(VLOOKUP($D23,Pricing!$D:$I,3,FALSE)="No",VLOOKUP($D23,Pricing!$D:$I,6,FALSE),IF(VLOOKUP($D23,Pricing!$D:$I,5,FALSE)&lt;=F$9,VLOOKUP($D23,Pricing!$D:$I,6,FALSE),VLOOKUP($D23,Pricing!$D:$I,2,FALSE))))</f>
        <v>0</v>
      </c>
      <c r="G23" s="281">
        <f>_xlfn.XLOOKUP($D23,'Production Forecast'!$D:$D,'Production Forecast'!H:H)*(IF(VLOOKUP($D23,Pricing!$D:$I,3,FALSE)="No",VLOOKUP($D23,Pricing!$D:$I,6,FALSE),IF(VLOOKUP($D23,Pricing!$D:$I,5,FALSE)&lt;=G$9,VLOOKUP($D23,Pricing!$D:$I,6,FALSE),VLOOKUP($D23,Pricing!$D:$I,2,FALSE))))</f>
        <v>0</v>
      </c>
      <c r="H23" s="280">
        <f>_xlfn.XLOOKUP($D23,'Production Forecast'!$D:$D,'Production Forecast'!I:I)*(IF(VLOOKUP($D23,Pricing!$D:$I,3,FALSE)="No",VLOOKUP($D23,Pricing!$D:$I,6,FALSE),IF(VLOOKUP($D23,Pricing!$D:$I,5,FALSE)&lt;=H$9,VLOOKUP($D23,Pricing!$D:$I,6,FALSE),VLOOKUP($D23,Pricing!$D:$I,2,FALSE))))</f>
        <v>0</v>
      </c>
      <c r="I23" s="280">
        <f>_xlfn.XLOOKUP($D23,'Production Forecast'!$D:$D,'Production Forecast'!J:J)*(IF(VLOOKUP($D23,Pricing!$D:$I,3,FALSE)="No",VLOOKUP($D23,Pricing!$D:$I,6,FALSE),IF(VLOOKUP($D23,Pricing!$D:$I,5,FALSE)&lt;=I$9,VLOOKUP($D23,Pricing!$D:$I,6,FALSE),VLOOKUP($D23,Pricing!$D:$I,2,FALSE))))</f>
        <v>0</v>
      </c>
      <c r="J23" s="280">
        <f>_xlfn.XLOOKUP($D23,'Production Forecast'!$D:$D,'Production Forecast'!K:K)*(IF(VLOOKUP($D23,Pricing!$D:$I,3,FALSE)="No",VLOOKUP($D23,Pricing!$D:$I,6,FALSE),IF(VLOOKUP($D23,Pricing!$D:$I,5,FALSE)&lt;=J$9,VLOOKUP($D23,Pricing!$D:$I,6,FALSE),VLOOKUP($D23,Pricing!$D:$I,2,FALSE))))</f>
        <v>0</v>
      </c>
      <c r="K23" s="280">
        <f>_xlfn.XLOOKUP($D23,'Production Forecast'!$D:$D,'Production Forecast'!L:L)*(IF(VLOOKUP($D23,Pricing!$D:$I,3,FALSE)="No",VLOOKUP($D23,Pricing!$D:$I,6,FALSE),IF(VLOOKUP($D23,Pricing!$D:$I,5,FALSE)&lt;=K$9,VLOOKUP($D23,Pricing!$D:$I,6,FALSE),VLOOKUP($D23,Pricing!$D:$I,2,FALSE))))</f>
        <v>0</v>
      </c>
      <c r="L23" s="280">
        <f>_xlfn.XLOOKUP($D23,'Production Forecast'!$D:$D,'Production Forecast'!M:M)*(IF(VLOOKUP($D23,Pricing!$D:$I,3,FALSE)="No",VLOOKUP($D23,Pricing!$D:$I,6,FALSE),IF(VLOOKUP($D23,Pricing!$D:$I,5,FALSE)&lt;=L$9,VLOOKUP($D23,Pricing!$D:$I,6,FALSE),VLOOKUP($D23,Pricing!$D:$I,2,FALSE))))</f>
        <v>0</v>
      </c>
      <c r="M23" s="280">
        <f>_xlfn.XLOOKUP($D23,'Production Forecast'!$D:$D,'Production Forecast'!N:N)*(IF(VLOOKUP($D23,Pricing!$D:$I,3,FALSE)="No",VLOOKUP($D23,Pricing!$D:$I,6,FALSE),IF(VLOOKUP($D23,Pricing!$D:$I,5,FALSE)&lt;=M$9,VLOOKUP($D23,Pricing!$D:$I,6,FALSE),VLOOKUP($D23,Pricing!$D:$I,2,FALSE))))</f>
        <v>0</v>
      </c>
      <c r="N23" s="280">
        <f>_xlfn.XLOOKUP($D23,'Production Forecast'!$D:$D,'Production Forecast'!O:O)*(IF(VLOOKUP($D23,Pricing!$D:$I,3,FALSE)="No",VLOOKUP($D23,Pricing!$D:$I,6,FALSE),IF(VLOOKUP($D23,Pricing!$D:$I,5,FALSE)&lt;=N$9,VLOOKUP($D23,Pricing!$D:$I,6,FALSE),VLOOKUP($D23,Pricing!$D:$I,2,FALSE))))</f>
        <v>0</v>
      </c>
      <c r="O23" s="280">
        <f>_xlfn.XLOOKUP($D23,'Production Forecast'!$D:$D,'Production Forecast'!P:P)*(IF(VLOOKUP($D23,Pricing!$D:$I,3,FALSE)="No",VLOOKUP($D23,Pricing!$D:$I,6,FALSE),IF(VLOOKUP($D23,Pricing!$D:$I,5,FALSE)&lt;=O$9,VLOOKUP($D23,Pricing!$D:$I,6,FALSE),VLOOKUP($D23,Pricing!$D:$I,2,FALSE))))</f>
        <v>0</v>
      </c>
      <c r="P23" s="280">
        <f>_xlfn.XLOOKUP($D23,'Production Forecast'!$D:$D,'Production Forecast'!Q:Q)*(IF(VLOOKUP($D23,Pricing!$D:$I,3,FALSE)="No",VLOOKUP($D23,Pricing!$D:$I,6,FALSE),IF(VLOOKUP($D23,Pricing!$D:$I,5,FALSE)&lt;=P$9,VLOOKUP($D23,Pricing!$D:$I,6,FALSE),VLOOKUP($D23,Pricing!$D:$I,2,FALSE))))</f>
        <v>0</v>
      </c>
      <c r="Q23" s="280">
        <f>_xlfn.XLOOKUP($D23,'Production Forecast'!$D:$D,'Production Forecast'!R:R)*(IF(VLOOKUP($D23,Pricing!$D:$I,3,FALSE)="No",VLOOKUP($D23,Pricing!$D:$I,6,FALSE),IF(VLOOKUP($D23,Pricing!$D:$I,5,FALSE)&lt;=Q$9,VLOOKUP($D23,Pricing!$D:$I,6,FALSE),VLOOKUP($D23,Pricing!$D:$I,2,FALSE))))</f>
        <v>0</v>
      </c>
      <c r="R23" s="280">
        <f>_xlfn.XLOOKUP($D23,'Production Forecast'!$D:$D,'Production Forecast'!S:S)*(IF(VLOOKUP($D23,Pricing!$D:$I,3,FALSE)="No",VLOOKUP($D23,Pricing!$D:$I,6,FALSE),IF(VLOOKUP($D23,Pricing!$D:$I,5,FALSE)&lt;=R$9,VLOOKUP($D23,Pricing!$D:$I,6,FALSE),VLOOKUP($D23,Pricing!$D:$I,2,FALSE))))</f>
        <v>0</v>
      </c>
      <c r="S23" s="280">
        <f>_xlfn.XLOOKUP($D23,'Production Forecast'!$D:$D,'Production Forecast'!T:T)*(IF(VLOOKUP($D23,Pricing!$D:$I,3,FALSE)="No",VLOOKUP($D23,Pricing!$D:$I,6,FALSE),IF(VLOOKUP($D23,Pricing!$D:$I,5,FALSE)&lt;=S$9,VLOOKUP($D23,Pricing!$D:$I,6,FALSE),VLOOKUP($D23,Pricing!$D:$I,2,FALSE))))</f>
        <v>0</v>
      </c>
      <c r="T23" s="282">
        <f t="shared" si="1"/>
        <v>0</v>
      </c>
    </row>
    <row r="24" spans="2:20" s="108" customFormat="1" hidden="1" outlineLevel="1" x14ac:dyDescent="0.35">
      <c r="B24" s="88" t="str">
        <f>'MASTER Product Listing'!B17</f>
        <v>Additional Product</v>
      </c>
      <c r="C24" s="88">
        <f>'MASTER Product Listing'!C17</f>
        <v>0</v>
      </c>
      <c r="D24" s="88">
        <f>'MASTER Product Listing'!D17</f>
        <v>0</v>
      </c>
      <c r="E24" s="280">
        <f>_xlfn.XLOOKUP($D24,'Production Forecast'!$D:$D,'Production Forecast'!F:F)*(IF(VLOOKUP($D24,Pricing!$D:$I,3,FALSE)="No",VLOOKUP($D24,Pricing!$D:$I,6,FALSE),IF(VLOOKUP($D24,Pricing!$D:$I,5,FALSE)&lt;=E$9,VLOOKUP($D24,Pricing!$D:$I,6,FALSE),VLOOKUP($D24,Pricing!$D:$I,2,FALSE))))</f>
        <v>0</v>
      </c>
      <c r="F24" s="280">
        <f>_xlfn.XLOOKUP($D24,'Production Forecast'!$D:$D,'Production Forecast'!G:G)*(IF(VLOOKUP($D24,Pricing!$D:$I,3,FALSE)="No",VLOOKUP($D24,Pricing!$D:$I,6,FALSE),IF(VLOOKUP($D24,Pricing!$D:$I,5,FALSE)&lt;=F$9,VLOOKUP($D24,Pricing!$D:$I,6,FALSE),VLOOKUP($D24,Pricing!$D:$I,2,FALSE))))</f>
        <v>0</v>
      </c>
      <c r="G24" s="281">
        <f>_xlfn.XLOOKUP($D24,'Production Forecast'!$D:$D,'Production Forecast'!H:H)*(IF(VLOOKUP($D24,Pricing!$D:$I,3,FALSE)="No",VLOOKUP($D24,Pricing!$D:$I,6,FALSE),IF(VLOOKUP($D24,Pricing!$D:$I,5,FALSE)&lt;=G$9,VLOOKUP($D24,Pricing!$D:$I,6,FALSE),VLOOKUP($D24,Pricing!$D:$I,2,FALSE))))</f>
        <v>0</v>
      </c>
      <c r="H24" s="280">
        <f>_xlfn.XLOOKUP($D24,'Production Forecast'!$D:$D,'Production Forecast'!I:I)*(IF(VLOOKUP($D24,Pricing!$D:$I,3,FALSE)="No",VLOOKUP($D24,Pricing!$D:$I,6,FALSE),IF(VLOOKUP($D24,Pricing!$D:$I,5,FALSE)&lt;=H$9,VLOOKUP($D24,Pricing!$D:$I,6,FALSE),VLOOKUP($D24,Pricing!$D:$I,2,FALSE))))</f>
        <v>0</v>
      </c>
      <c r="I24" s="280">
        <f>_xlfn.XLOOKUP($D24,'Production Forecast'!$D:$D,'Production Forecast'!J:J)*(IF(VLOOKUP($D24,Pricing!$D:$I,3,FALSE)="No",VLOOKUP($D24,Pricing!$D:$I,6,FALSE),IF(VLOOKUP($D24,Pricing!$D:$I,5,FALSE)&lt;=I$9,VLOOKUP($D24,Pricing!$D:$I,6,FALSE),VLOOKUP($D24,Pricing!$D:$I,2,FALSE))))</f>
        <v>0</v>
      </c>
      <c r="J24" s="280">
        <f>_xlfn.XLOOKUP($D24,'Production Forecast'!$D:$D,'Production Forecast'!K:K)*(IF(VLOOKUP($D24,Pricing!$D:$I,3,FALSE)="No",VLOOKUP($D24,Pricing!$D:$I,6,FALSE),IF(VLOOKUP($D24,Pricing!$D:$I,5,FALSE)&lt;=J$9,VLOOKUP($D24,Pricing!$D:$I,6,FALSE),VLOOKUP($D24,Pricing!$D:$I,2,FALSE))))</f>
        <v>0</v>
      </c>
      <c r="K24" s="280">
        <f>_xlfn.XLOOKUP($D24,'Production Forecast'!$D:$D,'Production Forecast'!L:L)*(IF(VLOOKUP($D24,Pricing!$D:$I,3,FALSE)="No",VLOOKUP($D24,Pricing!$D:$I,6,FALSE),IF(VLOOKUP($D24,Pricing!$D:$I,5,FALSE)&lt;=K$9,VLOOKUP($D24,Pricing!$D:$I,6,FALSE),VLOOKUP($D24,Pricing!$D:$I,2,FALSE))))</f>
        <v>0</v>
      </c>
      <c r="L24" s="280">
        <f>_xlfn.XLOOKUP($D24,'Production Forecast'!$D:$D,'Production Forecast'!M:M)*(IF(VLOOKUP($D24,Pricing!$D:$I,3,FALSE)="No",VLOOKUP($D24,Pricing!$D:$I,6,FALSE),IF(VLOOKUP($D24,Pricing!$D:$I,5,FALSE)&lt;=L$9,VLOOKUP($D24,Pricing!$D:$I,6,FALSE),VLOOKUP($D24,Pricing!$D:$I,2,FALSE))))</f>
        <v>0</v>
      </c>
      <c r="M24" s="280">
        <f>_xlfn.XLOOKUP($D24,'Production Forecast'!$D:$D,'Production Forecast'!N:N)*(IF(VLOOKUP($D24,Pricing!$D:$I,3,FALSE)="No",VLOOKUP($D24,Pricing!$D:$I,6,FALSE),IF(VLOOKUP($D24,Pricing!$D:$I,5,FALSE)&lt;=M$9,VLOOKUP($D24,Pricing!$D:$I,6,FALSE),VLOOKUP($D24,Pricing!$D:$I,2,FALSE))))</f>
        <v>0</v>
      </c>
      <c r="N24" s="280">
        <f>_xlfn.XLOOKUP($D24,'Production Forecast'!$D:$D,'Production Forecast'!O:O)*(IF(VLOOKUP($D24,Pricing!$D:$I,3,FALSE)="No",VLOOKUP($D24,Pricing!$D:$I,6,FALSE),IF(VLOOKUP($D24,Pricing!$D:$I,5,FALSE)&lt;=N$9,VLOOKUP($D24,Pricing!$D:$I,6,FALSE),VLOOKUP($D24,Pricing!$D:$I,2,FALSE))))</f>
        <v>0</v>
      </c>
      <c r="O24" s="280">
        <f>_xlfn.XLOOKUP($D24,'Production Forecast'!$D:$D,'Production Forecast'!P:P)*(IF(VLOOKUP($D24,Pricing!$D:$I,3,FALSE)="No",VLOOKUP($D24,Pricing!$D:$I,6,FALSE),IF(VLOOKUP($D24,Pricing!$D:$I,5,FALSE)&lt;=O$9,VLOOKUP($D24,Pricing!$D:$I,6,FALSE),VLOOKUP($D24,Pricing!$D:$I,2,FALSE))))</f>
        <v>0</v>
      </c>
      <c r="P24" s="280">
        <f>_xlfn.XLOOKUP($D24,'Production Forecast'!$D:$D,'Production Forecast'!Q:Q)*(IF(VLOOKUP($D24,Pricing!$D:$I,3,FALSE)="No",VLOOKUP($D24,Pricing!$D:$I,6,FALSE),IF(VLOOKUP($D24,Pricing!$D:$I,5,FALSE)&lt;=P$9,VLOOKUP($D24,Pricing!$D:$I,6,FALSE),VLOOKUP($D24,Pricing!$D:$I,2,FALSE))))</f>
        <v>0</v>
      </c>
      <c r="Q24" s="280">
        <f>_xlfn.XLOOKUP($D24,'Production Forecast'!$D:$D,'Production Forecast'!R:R)*(IF(VLOOKUP($D24,Pricing!$D:$I,3,FALSE)="No",VLOOKUP($D24,Pricing!$D:$I,6,FALSE),IF(VLOOKUP($D24,Pricing!$D:$I,5,FALSE)&lt;=Q$9,VLOOKUP($D24,Pricing!$D:$I,6,FALSE),VLOOKUP($D24,Pricing!$D:$I,2,FALSE))))</f>
        <v>0</v>
      </c>
      <c r="R24" s="280">
        <f>_xlfn.XLOOKUP($D24,'Production Forecast'!$D:$D,'Production Forecast'!S:S)*(IF(VLOOKUP($D24,Pricing!$D:$I,3,FALSE)="No",VLOOKUP($D24,Pricing!$D:$I,6,FALSE),IF(VLOOKUP($D24,Pricing!$D:$I,5,FALSE)&lt;=R$9,VLOOKUP($D24,Pricing!$D:$I,6,FALSE),VLOOKUP($D24,Pricing!$D:$I,2,FALSE))))</f>
        <v>0</v>
      </c>
      <c r="S24" s="280">
        <f>_xlfn.XLOOKUP($D24,'Production Forecast'!$D:$D,'Production Forecast'!T:T)*(IF(VLOOKUP($D24,Pricing!$D:$I,3,FALSE)="No",VLOOKUP($D24,Pricing!$D:$I,6,FALSE),IF(VLOOKUP($D24,Pricing!$D:$I,5,FALSE)&lt;=S$9,VLOOKUP($D24,Pricing!$D:$I,6,FALSE),VLOOKUP($D24,Pricing!$D:$I,2,FALSE))))</f>
        <v>0</v>
      </c>
      <c r="T24" s="282">
        <f t="shared" si="1"/>
        <v>0</v>
      </c>
    </row>
    <row r="25" spans="2:20" s="108" customFormat="1" hidden="1" outlineLevel="1" x14ac:dyDescent="0.35">
      <c r="B25" s="88" t="str">
        <f>'MASTER Product Listing'!B18</f>
        <v>Additional Product</v>
      </c>
      <c r="C25" s="88">
        <f>'MASTER Product Listing'!C18</f>
        <v>0</v>
      </c>
      <c r="D25" s="88">
        <f>'MASTER Product Listing'!D18</f>
        <v>0</v>
      </c>
      <c r="E25" s="280">
        <f>_xlfn.XLOOKUP($D25,'Production Forecast'!$D:$D,'Production Forecast'!F:F)*(IF(VLOOKUP($D25,Pricing!$D:$I,3,FALSE)="No",VLOOKUP($D25,Pricing!$D:$I,6,FALSE),IF(VLOOKUP($D25,Pricing!$D:$I,5,FALSE)&lt;=E$9,VLOOKUP($D25,Pricing!$D:$I,6,FALSE),VLOOKUP($D25,Pricing!$D:$I,2,FALSE))))</f>
        <v>0</v>
      </c>
      <c r="F25" s="280">
        <f>_xlfn.XLOOKUP($D25,'Production Forecast'!$D:$D,'Production Forecast'!G:G)*(IF(VLOOKUP($D25,Pricing!$D:$I,3,FALSE)="No",VLOOKUP($D25,Pricing!$D:$I,6,FALSE),IF(VLOOKUP($D25,Pricing!$D:$I,5,FALSE)&lt;=F$9,VLOOKUP($D25,Pricing!$D:$I,6,FALSE),VLOOKUP($D25,Pricing!$D:$I,2,FALSE))))</f>
        <v>0</v>
      </c>
      <c r="G25" s="281">
        <f>_xlfn.XLOOKUP($D25,'Production Forecast'!$D:$D,'Production Forecast'!H:H)*(IF(VLOOKUP($D25,Pricing!$D:$I,3,FALSE)="No",VLOOKUP($D25,Pricing!$D:$I,6,FALSE),IF(VLOOKUP($D25,Pricing!$D:$I,5,FALSE)&lt;=G$9,VLOOKUP($D25,Pricing!$D:$I,6,FALSE),VLOOKUP($D25,Pricing!$D:$I,2,FALSE))))</f>
        <v>0</v>
      </c>
      <c r="H25" s="280">
        <f>_xlfn.XLOOKUP($D25,'Production Forecast'!$D:$D,'Production Forecast'!I:I)*(IF(VLOOKUP($D25,Pricing!$D:$I,3,FALSE)="No",VLOOKUP($D25,Pricing!$D:$I,6,FALSE),IF(VLOOKUP($D25,Pricing!$D:$I,5,FALSE)&lt;=H$9,VLOOKUP($D25,Pricing!$D:$I,6,FALSE),VLOOKUP($D25,Pricing!$D:$I,2,FALSE))))</f>
        <v>0</v>
      </c>
      <c r="I25" s="280">
        <f>_xlfn.XLOOKUP($D25,'Production Forecast'!$D:$D,'Production Forecast'!J:J)*(IF(VLOOKUP($D25,Pricing!$D:$I,3,FALSE)="No",VLOOKUP($D25,Pricing!$D:$I,6,FALSE),IF(VLOOKUP($D25,Pricing!$D:$I,5,FALSE)&lt;=I$9,VLOOKUP($D25,Pricing!$D:$I,6,FALSE),VLOOKUP($D25,Pricing!$D:$I,2,FALSE))))</f>
        <v>0</v>
      </c>
      <c r="J25" s="280">
        <f>_xlfn.XLOOKUP($D25,'Production Forecast'!$D:$D,'Production Forecast'!K:K)*(IF(VLOOKUP($D25,Pricing!$D:$I,3,FALSE)="No",VLOOKUP($D25,Pricing!$D:$I,6,FALSE),IF(VLOOKUP($D25,Pricing!$D:$I,5,FALSE)&lt;=J$9,VLOOKUP($D25,Pricing!$D:$I,6,FALSE),VLOOKUP($D25,Pricing!$D:$I,2,FALSE))))</f>
        <v>0</v>
      </c>
      <c r="K25" s="280">
        <f>_xlfn.XLOOKUP($D25,'Production Forecast'!$D:$D,'Production Forecast'!L:L)*(IF(VLOOKUP($D25,Pricing!$D:$I,3,FALSE)="No",VLOOKUP($D25,Pricing!$D:$I,6,FALSE),IF(VLOOKUP($D25,Pricing!$D:$I,5,FALSE)&lt;=K$9,VLOOKUP($D25,Pricing!$D:$I,6,FALSE),VLOOKUP($D25,Pricing!$D:$I,2,FALSE))))</f>
        <v>0</v>
      </c>
      <c r="L25" s="280">
        <f>_xlfn.XLOOKUP($D25,'Production Forecast'!$D:$D,'Production Forecast'!M:M)*(IF(VLOOKUP($D25,Pricing!$D:$I,3,FALSE)="No",VLOOKUP($D25,Pricing!$D:$I,6,FALSE),IF(VLOOKUP($D25,Pricing!$D:$I,5,FALSE)&lt;=L$9,VLOOKUP($D25,Pricing!$D:$I,6,FALSE),VLOOKUP($D25,Pricing!$D:$I,2,FALSE))))</f>
        <v>0</v>
      </c>
      <c r="M25" s="280">
        <f>_xlfn.XLOOKUP($D25,'Production Forecast'!$D:$D,'Production Forecast'!N:N)*(IF(VLOOKUP($D25,Pricing!$D:$I,3,FALSE)="No",VLOOKUP($D25,Pricing!$D:$I,6,FALSE),IF(VLOOKUP($D25,Pricing!$D:$I,5,FALSE)&lt;=M$9,VLOOKUP($D25,Pricing!$D:$I,6,FALSE),VLOOKUP($D25,Pricing!$D:$I,2,FALSE))))</f>
        <v>0</v>
      </c>
      <c r="N25" s="280">
        <f>_xlfn.XLOOKUP($D25,'Production Forecast'!$D:$D,'Production Forecast'!O:O)*(IF(VLOOKUP($D25,Pricing!$D:$I,3,FALSE)="No",VLOOKUP($D25,Pricing!$D:$I,6,FALSE),IF(VLOOKUP($D25,Pricing!$D:$I,5,FALSE)&lt;=N$9,VLOOKUP($D25,Pricing!$D:$I,6,FALSE),VLOOKUP($D25,Pricing!$D:$I,2,FALSE))))</f>
        <v>0</v>
      </c>
      <c r="O25" s="280">
        <f>_xlfn.XLOOKUP($D25,'Production Forecast'!$D:$D,'Production Forecast'!P:P)*(IF(VLOOKUP($D25,Pricing!$D:$I,3,FALSE)="No",VLOOKUP($D25,Pricing!$D:$I,6,FALSE),IF(VLOOKUP($D25,Pricing!$D:$I,5,FALSE)&lt;=O$9,VLOOKUP($D25,Pricing!$D:$I,6,FALSE),VLOOKUP($D25,Pricing!$D:$I,2,FALSE))))</f>
        <v>0</v>
      </c>
      <c r="P25" s="280">
        <f>_xlfn.XLOOKUP($D25,'Production Forecast'!$D:$D,'Production Forecast'!Q:Q)*(IF(VLOOKUP($D25,Pricing!$D:$I,3,FALSE)="No",VLOOKUP($D25,Pricing!$D:$I,6,FALSE),IF(VLOOKUP($D25,Pricing!$D:$I,5,FALSE)&lt;=P$9,VLOOKUP($D25,Pricing!$D:$I,6,FALSE),VLOOKUP($D25,Pricing!$D:$I,2,FALSE))))</f>
        <v>0</v>
      </c>
      <c r="Q25" s="280">
        <f>_xlfn.XLOOKUP($D25,'Production Forecast'!$D:$D,'Production Forecast'!R:R)*(IF(VLOOKUP($D25,Pricing!$D:$I,3,FALSE)="No",VLOOKUP($D25,Pricing!$D:$I,6,FALSE),IF(VLOOKUP($D25,Pricing!$D:$I,5,FALSE)&lt;=Q$9,VLOOKUP($D25,Pricing!$D:$I,6,FALSE),VLOOKUP($D25,Pricing!$D:$I,2,FALSE))))</f>
        <v>0</v>
      </c>
      <c r="R25" s="280">
        <f>_xlfn.XLOOKUP($D25,'Production Forecast'!$D:$D,'Production Forecast'!S:S)*(IF(VLOOKUP($D25,Pricing!$D:$I,3,FALSE)="No",VLOOKUP($D25,Pricing!$D:$I,6,FALSE),IF(VLOOKUP($D25,Pricing!$D:$I,5,FALSE)&lt;=R$9,VLOOKUP($D25,Pricing!$D:$I,6,FALSE),VLOOKUP($D25,Pricing!$D:$I,2,FALSE))))</f>
        <v>0</v>
      </c>
      <c r="S25" s="280">
        <f>_xlfn.XLOOKUP($D25,'Production Forecast'!$D:$D,'Production Forecast'!T:T)*(IF(VLOOKUP($D25,Pricing!$D:$I,3,FALSE)="No",VLOOKUP($D25,Pricing!$D:$I,6,FALSE),IF(VLOOKUP($D25,Pricing!$D:$I,5,FALSE)&lt;=S$9,VLOOKUP($D25,Pricing!$D:$I,6,FALSE),VLOOKUP($D25,Pricing!$D:$I,2,FALSE))))</f>
        <v>0</v>
      </c>
      <c r="T25" s="282">
        <f t="shared" si="1"/>
        <v>0</v>
      </c>
    </row>
    <row r="26" spans="2:20" s="108" customFormat="1" hidden="1" outlineLevel="1" x14ac:dyDescent="0.35">
      <c r="B26" s="88" t="str">
        <f>'MASTER Product Listing'!B19</f>
        <v>Additional Product</v>
      </c>
      <c r="C26" s="88">
        <f>'MASTER Product Listing'!C19</f>
        <v>0</v>
      </c>
      <c r="D26" s="88">
        <f>'MASTER Product Listing'!D19</f>
        <v>0</v>
      </c>
      <c r="E26" s="280">
        <f>_xlfn.XLOOKUP($D26,'Production Forecast'!$D:$D,'Production Forecast'!F:F)*(IF(VLOOKUP($D26,Pricing!$D:$I,3,FALSE)="No",VLOOKUP($D26,Pricing!$D:$I,6,FALSE),IF(VLOOKUP($D26,Pricing!$D:$I,5,FALSE)&lt;=E$9,VLOOKUP($D26,Pricing!$D:$I,6,FALSE),VLOOKUP($D26,Pricing!$D:$I,2,FALSE))))</f>
        <v>0</v>
      </c>
      <c r="F26" s="280">
        <f>_xlfn.XLOOKUP($D26,'Production Forecast'!$D:$D,'Production Forecast'!G:G)*(IF(VLOOKUP($D26,Pricing!$D:$I,3,FALSE)="No",VLOOKUP($D26,Pricing!$D:$I,6,FALSE),IF(VLOOKUP($D26,Pricing!$D:$I,5,FALSE)&lt;=F$9,VLOOKUP($D26,Pricing!$D:$I,6,FALSE),VLOOKUP($D26,Pricing!$D:$I,2,FALSE))))</f>
        <v>0</v>
      </c>
      <c r="G26" s="281">
        <f>_xlfn.XLOOKUP($D26,'Production Forecast'!$D:$D,'Production Forecast'!H:H)*(IF(VLOOKUP($D26,Pricing!$D:$I,3,FALSE)="No",VLOOKUP($D26,Pricing!$D:$I,6,FALSE),IF(VLOOKUP($D26,Pricing!$D:$I,5,FALSE)&lt;=G$9,VLOOKUP($D26,Pricing!$D:$I,6,FALSE),VLOOKUP($D26,Pricing!$D:$I,2,FALSE))))</f>
        <v>0</v>
      </c>
      <c r="H26" s="280">
        <f>_xlfn.XLOOKUP($D26,'Production Forecast'!$D:$D,'Production Forecast'!I:I)*(IF(VLOOKUP($D26,Pricing!$D:$I,3,FALSE)="No",VLOOKUP($D26,Pricing!$D:$I,6,FALSE),IF(VLOOKUP($D26,Pricing!$D:$I,5,FALSE)&lt;=H$9,VLOOKUP($D26,Pricing!$D:$I,6,FALSE),VLOOKUP($D26,Pricing!$D:$I,2,FALSE))))</f>
        <v>0</v>
      </c>
      <c r="I26" s="280">
        <f>_xlfn.XLOOKUP($D26,'Production Forecast'!$D:$D,'Production Forecast'!J:J)*(IF(VLOOKUP($D26,Pricing!$D:$I,3,FALSE)="No",VLOOKUP($D26,Pricing!$D:$I,6,FALSE),IF(VLOOKUP($D26,Pricing!$D:$I,5,FALSE)&lt;=I$9,VLOOKUP($D26,Pricing!$D:$I,6,FALSE),VLOOKUP($D26,Pricing!$D:$I,2,FALSE))))</f>
        <v>0</v>
      </c>
      <c r="J26" s="280">
        <f>_xlfn.XLOOKUP($D26,'Production Forecast'!$D:$D,'Production Forecast'!K:K)*(IF(VLOOKUP($D26,Pricing!$D:$I,3,FALSE)="No",VLOOKUP($D26,Pricing!$D:$I,6,FALSE),IF(VLOOKUP($D26,Pricing!$D:$I,5,FALSE)&lt;=J$9,VLOOKUP($D26,Pricing!$D:$I,6,FALSE),VLOOKUP($D26,Pricing!$D:$I,2,FALSE))))</f>
        <v>0</v>
      </c>
      <c r="K26" s="280">
        <f>_xlfn.XLOOKUP($D26,'Production Forecast'!$D:$D,'Production Forecast'!L:L)*(IF(VLOOKUP($D26,Pricing!$D:$I,3,FALSE)="No",VLOOKUP($D26,Pricing!$D:$I,6,FALSE),IF(VLOOKUP($D26,Pricing!$D:$I,5,FALSE)&lt;=K$9,VLOOKUP($D26,Pricing!$D:$I,6,FALSE),VLOOKUP($D26,Pricing!$D:$I,2,FALSE))))</f>
        <v>0</v>
      </c>
      <c r="L26" s="280">
        <f>_xlfn.XLOOKUP($D26,'Production Forecast'!$D:$D,'Production Forecast'!M:M)*(IF(VLOOKUP($D26,Pricing!$D:$I,3,FALSE)="No",VLOOKUP($D26,Pricing!$D:$I,6,FALSE),IF(VLOOKUP($D26,Pricing!$D:$I,5,FALSE)&lt;=L$9,VLOOKUP($D26,Pricing!$D:$I,6,FALSE),VLOOKUP($D26,Pricing!$D:$I,2,FALSE))))</f>
        <v>0</v>
      </c>
      <c r="M26" s="280">
        <f>_xlfn.XLOOKUP($D26,'Production Forecast'!$D:$D,'Production Forecast'!N:N)*(IF(VLOOKUP($D26,Pricing!$D:$I,3,FALSE)="No",VLOOKUP($D26,Pricing!$D:$I,6,FALSE),IF(VLOOKUP($D26,Pricing!$D:$I,5,FALSE)&lt;=M$9,VLOOKUP($D26,Pricing!$D:$I,6,FALSE),VLOOKUP($D26,Pricing!$D:$I,2,FALSE))))</f>
        <v>0</v>
      </c>
      <c r="N26" s="280">
        <f>_xlfn.XLOOKUP($D26,'Production Forecast'!$D:$D,'Production Forecast'!O:O)*(IF(VLOOKUP($D26,Pricing!$D:$I,3,FALSE)="No",VLOOKUP($D26,Pricing!$D:$I,6,FALSE),IF(VLOOKUP($D26,Pricing!$D:$I,5,FALSE)&lt;=N$9,VLOOKUP($D26,Pricing!$D:$I,6,FALSE),VLOOKUP($D26,Pricing!$D:$I,2,FALSE))))</f>
        <v>0</v>
      </c>
      <c r="O26" s="280">
        <f>_xlfn.XLOOKUP($D26,'Production Forecast'!$D:$D,'Production Forecast'!P:P)*(IF(VLOOKUP($D26,Pricing!$D:$I,3,FALSE)="No",VLOOKUP($D26,Pricing!$D:$I,6,FALSE),IF(VLOOKUP($D26,Pricing!$D:$I,5,FALSE)&lt;=O$9,VLOOKUP($D26,Pricing!$D:$I,6,FALSE),VLOOKUP($D26,Pricing!$D:$I,2,FALSE))))</f>
        <v>0</v>
      </c>
      <c r="P26" s="280">
        <f>_xlfn.XLOOKUP($D26,'Production Forecast'!$D:$D,'Production Forecast'!Q:Q)*(IF(VLOOKUP($D26,Pricing!$D:$I,3,FALSE)="No",VLOOKUP($D26,Pricing!$D:$I,6,FALSE),IF(VLOOKUP($D26,Pricing!$D:$I,5,FALSE)&lt;=P$9,VLOOKUP($D26,Pricing!$D:$I,6,FALSE),VLOOKUP($D26,Pricing!$D:$I,2,FALSE))))</f>
        <v>0</v>
      </c>
      <c r="Q26" s="280">
        <f>_xlfn.XLOOKUP($D26,'Production Forecast'!$D:$D,'Production Forecast'!R:R)*(IF(VLOOKUP($D26,Pricing!$D:$I,3,FALSE)="No",VLOOKUP($D26,Pricing!$D:$I,6,FALSE),IF(VLOOKUP($D26,Pricing!$D:$I,5,FALSE)&lt;=Q$9,VLOOKUP($D26,Pricing!$D:$I,6,FALSE),VLOOKUP($D26,Pricing!$D:$I,2,FALSE))))</f>
        <v>0</v>
      </c>
      <c r="R26" s="280">
        <f>_xlfn.XLOOKUP($D26,'Production Forecast'!$D:$D,'Production Forecast'!S:S)*(IF(VLOOKUP($D26,Pricing!$D:$I,3,FALSE)="No",VLOOKUP($D26,Pricing!$D:$I,6,FALSE),IF(VLOOKUP($D26,Pricing!$D:$I,5,FALSE)&lt;=R$9,VLOOKUP($D26,Pricing!$D:$I,6,FALSE),VLOOKUP($D26,Pricing!$D:$I,2,FALSE))))</f>
        <v>0</v>
      </c>
      <c r="S26" s="280">
        <f>_xlfn.XLOOKUP($D26,'Production Forecast'!$D:$D,'Production Forecast'!T:T)*(IF(VLOOKUP($D26,Pricing!$D:$I,3,FALSE)="No",VLOOKUP($D26,Pricing!$D:$I,6,FALSE),IF(VLOOKUP($D26,Pricing!$D:$I,5,FALSE)&lt;=S$9,VLOOKUP($D26,Pricing!$D:$I,6,FALSE),VLOOKUP($D26,Pricing!$D:$I,2,FALSE))))</f>
        <v>0</v>
      </c>
      <c r="T26" s="282">
        <f t="shared" si="1"/>
        <v>0</v>
      </c>
    </row>
    <row r="27" spans="2:20" s="108" customFormat="1" hidden="1" outlineLevel="1" x14ac:dyDescent="0.35">
      <c r="B27" s="189" t="str">
        <f>'MASTER Product Listing'!B20</f>
        <v>Additional Product</v>
      </c>
      <c r="C27" s="189">
        <f>'MASTER Product Listing'!C20</f>
        <v>0</v>
      </c>
      <c r="D27" s="189">
        <f>'MASTER Product Listing'!D20</f>
        <v>0</v>
      </c>
      <c r="E27" s="283">
        <f>_xlfn.XLOOKUP($D27,'Production Forecast'!$D:$D,'Production Forecast'!F:F)*(IF(VLOOKUP($D27,Pricing!$D:$I,3,FALSE)="No",VLOOKUP($D27,Pricing!$D:$I,6,FALSE),IF(VLOOKUP($D27,Pricing!$D:$I,5,FALSE)&lt;=E$9,VLOOKUP($D27,Pricing!$D:$I,6,FALSE),VLOOKUP($D27,Pricing!$D:$I,2,FALSE))))</f>
        <v>0</v>
      </c>
      <c r="F27" s="283">
        <f>_xlfn.XLOOKUP($D27,'Production Forecast'!$D:$D,'Production Forecast'!G:G)*(IF(VLOOKUP($D27,Pricing!$D:$I,3,FALSE)="No",VLOOKUP($D27,Pricing!$D:$I,6,FALSE),IF(VLOOKUP($D27,Pricing!$D:$I,5,FALSE)&lt;=F$9,VLOOKUP($D27,Pricing!$D:$I,6,FALSE),VLOOKUP($D27,Pricing!$D:$I,2,FALSE))))</f>
        <v>0</v>
      </c>
      <c r="G27" s="284">
        <f>_xlfn.XLOOKUP($D27,'Production Forecast'!$D:$D,'Production Forecast'!H:H)*(IF(VLOOKUP($D27,Pricing!$D:$I,3,FALSE)="No",VLOOKUP($D27,Pricing!$D:$I,6,FALSE),IF(VLOOKUP($D27,Pricing!$D:$I,5,FALSE)&lt;=G$9,VLOOKUP($D27,Pricing!$D:$I,6,FALSE),VLOOKUP($D27,Pricing!$D:$I,2,FALSE))))</f>
        <v>0</v>
      </c>
      <c r="H27" s="283">
        <f>_xlfn.XLOOKUP($D27,'Production Forecast'!$D:$D,'Production Forecast'!I:I)*(IF(VLOOKUP($D27,Pricing!$D:$I,3,FALSE)="No",VLOOKUP($D27,Pricing!$D:$I,6,FALSE),IF(VLOOKUP($D27,Pricing!$D:$I,5,FALSE)&lt;=H$9,VLOOKUP($D27,Pricing!$D:$I,6,FALSE),VLOOKUP($D27,Pricing!$D:$I,2,FALSE))))</f>
        <v>0</v>
      </c>
      <c r="I27" s="283">
        <f>_xlfn.XLOOKUP($D27,'Production Forecast'!$D:$D,'Production Forecast'!J:J)*(IF(VLOOKUP($D27,Pricing!$D:$I,3,FALSE)="No",VLOOKUP($D27,Pricing!$D:$I,6,FALSE),IF(VLOOKUP($D27,Pricing!$D:$I,5,FALSE)&lt;=I$9,VLOOKUP($D27,Pricing!$D:$I,6,FALSE),VLOOKUP($D27,Pricing!$D:$I,2,FALSE))))</f>
        <v>0</v>
      </c>
      <c r="J27" s="283">
        <f>_xlfn.XLOOKUP($D27,'Production Forecast'!$D:$D,'Production Forecast'!K:K)*(IF(VLOOKUP($D27,Pricing!$D:$I,3,FALSE)="No",VLOOKUP($D27,Pricing!$D:$I,6,FALSE),IF(VLOOKUP($D27,Pricing!$D:$I,5,FALSE)&lt;=J$9,VLOOKUP($D27,Pricing!$D:$I,6,FALSE),VLOOKUP($D27,Pricing!$D:$I,2,FALSE))))</f>
        <v>0</v>
      </c>
      <c r="K27" s="283">
        <f>_xlfn.XLOOKUP($D27,'Production Forecast'!$D:$D,'Production Forecast'!L:L)*(IF(VLOOKUP($D27,Pricing!$D:$I,3,FALSE)="No",VLOOKUP($D27,Pricing!$D:$I,6,FALSE),IF(VLOOKUP($D27,Pricing!$D:$I,5,FALSE)&lt;=K$9,VLOOKUP($D27,Pricing!$D:$I,6,FALSE),VLOOKUP($D27,Pricing!$D:$I,2,FALSE))))</f>
        <v>0</v>
      </c>
      <c r="L27" s="283">
        <f>_xlfn.XLOOKUP($D27,'Production Forecast'!$D:$D,'Production Forecast'!M:M)*(IF(VLOOKUP($D27,Pricing!$D:$I,3,FALSE)="No",VLOOKUP($D27,Pricing!$D:$I,6,FALSE),IF(VLOOKUP($D27,Pricing!$D:$I,5,FALSE)&lt;=L$9,VLOOKUP($D27,Pricing!$D:$I,6,FALSE),VLOOKUP($D27,Pricing!$D:$I,2,FALSE))))</f>
        <v>0</v>
      </c>
      <c r="M27" s="283">
        <f>_xlfn.XLOOKUP($D27,'Production Forecast'!$D:$D,'Production Forecast'!N:N)*(IF(VLOOKUP($D27,Pricing!$D:$I,3,FALSE)="No",VLOOKUP($D27,Pricing!$D:$I,6,FALSE),IF(VLOOKUP($D27,Pricing!$D:$I,5,FALSE)&lt;=M$9,VLOOKUP($D27,Pricing!$D:$I,6,FALSE),VLOOKUP($D27,Pricing!$D:$I,2,FALSE))))</f>
        <v>0</v>
      </c>
      <c r="N27" s="283">
        <f>_xlfn.XLOOKUP($D27,'Production Forecast'!$D:$D,'Production Forecast'!O:O)*(IF(VLOOKUP($D27,Pricing!$D:$I,3,FALSE)="No",VLOOKUP($D27,Pricing!$D:$I,6,FALSE),IF(VLOOKUP($D27,Pricing!$D:$I,5,FALSE)&lt;=N$9,VLOOKUP($D27,Pricing!$D:$I,6,FALSE),VLOOKUP($D27,Pricing!$D:$I,2,FALSE))))</f>
        <v>0</v>
      </c>
      <c r="O27" s="283">
        <f>_xlfn.XLOOKUP($D27,'Production Forecast'!$D:$D,'Production Forecast'!P:P)*(IF(VLOOKUP($D27,Pricing!$D:$I,3,FALSE)="No",VLOOKUP($D27,Pricing!$D:$I,6,FALSE),IF(VLOOKUP($D27,Pricing!$D:$I,5,FALSE)&lt;=O$9,VLOOKUP($D27,Pricing!$D:$I,6,FALSE),VLOOKUP($D27,Pricing!$D:$I,2,FALSE))))</f>
        <v>0</v>
      </c>
      <c r="P27" s="283">
        <f>_xlfn.XLOOKUP($D27,'Production Forecast'!$D:$D,'Production Forecast'!Q:Q)*(IF(VLOOKUP($D27,Pricing!$D:$I,3,FALSE)="No",VLOOKUP($D27,Pricing!$D:$I,6,FALSE),IF(VLOOKUP($D27,Pricing!$D:$I,5,FALSE)&lt;=P$9,VLOOKUP($D27,Pricing!$D:$I,6,FALSE),VLOOKUP($D27,Pricing!$D:$I,2,FALSE))))</f>
        <v>0</v>
      </c>
      <c r="Q27" s="283">
        <f>_xlfn.XLOOKUP($D27,'Production Forecast'!$D:$D,'Production Forecast'!R:R)*(IF(VLOOKUP($D27,Pricing!$D:$I,3,FALSE)="No",VLOOKUP($D27,Pricing!$D:$I,6,FALSE),IF(VLOOKUP($D27,Pricing!$D:$I,5,FALSE)&lt;=Q$9,VLOOKUP($D27,Pricing!$D:$I,6,FALSE),VLOOKUP($D27,Pricing!$D:$I,2,FALSE))))</f>
        <v>0</v>
      </c>
      <c r="R27" s="283">
        <f>_xlfn.XLOOKUP($D27,'Production Forecast'!$D:$D,'Production Forecast'!S:S)*(IF(VLOOKUP($D27,Pricing!$D:$I,3,FALSE)="No",VLOOKUP($D27,Pricing!$D:$I,6,FALSE),IF(VLOOKUP($D27,Pricing!$D:$I,5,FALSE)&lt;=R$9,VLOOKUP($D27,Pricing!$D:$I,6,FALSE),VLOOKUP($D27,Pricing!$D:$I,2,FALSE))))</f>
        <v>0</v>
      </c>
      <c r="S27" s="283">
        <f>_xlfn.XLOOKUP($D27,'Production Forecast'!$D:$D,'Production Forecast'!T:T)*(IF(VLOOKUP($D27,Pricing!$D:$I,3,FALSE)="No",VLOOKUP($D27,Pricing!$D:$I,6,FALSE),IF(VLOOKUP($D27,Pricing!$D:$I,5,FALSE)&lt;=S$9,VLOOKUP($D27,Pricing!$D:$I,6,FALSE),VLOOKUP($D27,Pricing!$D:$I,2,FALSE))))</f>
        <v>0</v>
      </c>
      <c r="T27" s="285">
        <f t="shared" si="1"/>
        <v>0</v>
      </c>
    </row>
    <row r="28" spans="2:20" s="1" customFormat="1" collapsed="1" x14ac:dyDescent="0.35">
      <c r="B28" s="286"/>
      <c r="C28" s="286"/>
      <c r="D28" s="286" t="s">
        <v>168</v>
      </c>
      <c r="E28" s="287">
        <f>SUM(E10:E17)</f>
        <v>0</v>
      </c>
      <c r="F28" s="287">
        <f>SUM(F10:F17)</f>
        <v>0</v>
      </c>
      <c r="G28" s="288">
        <f>SUM(G10:G17)</f>
        <v>0</v>
      </c>
      <c r="H28" s="287">
        <f>SUM(H10:H17)</f>
        <v>0</v>
      </c>
      <c r="I28" s="287">
        <f t="shared" ref="I28:T28" si="2">SUM(I10:I17)</f>
        <v>0</v>
      </c>
      <c r="J28" s="287">
        <f t="shared" si="2"/>
        <v>0</v>
      </c>
      <c r="K28" s="287">
        <f t="shared" si="2"/>
        <v>0</v>
      </c>
      <c r="L28" s="287">
        <f t="shared" si="2"/>
        <v>0</v>
      </c>
      <c r="M28" s="287">
        <f t="shared" si="2"/>
        <v>0</v>
      </c>
      <c r="N28" s="287">
        <f t="shared" si="2"/>
        <v>0</v>
      </c>
      <c r="O28" s="287">
        <f t="shared" si="2"/>
        <v>0</v>
      </c>
      <c r="P28" s="287">
        <f t="shared" si="2"/>
        <v>0</v>
      </c>
      <c r="Q28" s="287">
        <f t="shared" si="2"/>
        <v>0</v>
      </c>
      <c r="R28" s="287">
        <f t="shared" si="2"/>
        <v>0</v>
      </c>
      <c r="S28" s="287">
        <f t="shared" si="2"/>
        <v>0</v>
      </c>
      <c r="T28" s="289">
        <f t="shared" si="2"/>
        <v>0</v>
      </c>
    </row>
    <row r="29" spans="2:20" x14ac:dyDescent="0.35">
      <c r="B29" s="5" t="s">
        <v>114</v>
      </c>
    </row>
  </sheetData>
  <mergeCells count="1">
    <mergeCell ref="B3:D3"/>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7B9FFE-AE1B-4210-B95B-D168E53CE819}">
  <sheetPr>
    <tabColor rgb="FFFFC000"/>
  </sheetPr>
  <dimension ref="B1:V30"/>
  <sheetViews>
    <sheetView showGridLines="0" zoomScaleNormal="100" workbookViewId="0">
      <selection activeCell="C11" sqref="C11"/>
    </sheetView>
  </sheetViews>
  <sheetFormatPr defaultRowHeight="14.5" outlineLevelRow="1" x14ac:dyDescent="0.35"/>
  <cols>
    <col min="1" max="1" width="1.81640625" customWidth="1"/>
    <col min="2" max="2" width="17.36328125" style="84" bestFit="1" customWidth="1"/>
    <col min="3" max="3" width="17.6328125" bestFit="1" customWidth="1"/>
    <col min="4" max="4" width="20" style="21" bestFit="1" customWidth="1"/>
    <col min="5" max="5" width="10.36328125" customWidth="1"/>
    <col min="6" max="6" width="11.81640625" bestFit="1" customWidth="1"/>
    <col min="7" max="7" width="16.1796875" customWidth="1"/>
    <col min="8" max="8" width="20.6328125" customWidth="1"/>
    <col min="9" max="9" width="10.453125" bestFit="1" customWidth="1"/>
    <col min="10" max="10" width="13.36328125" bestFit="1" customWidth="1"/>
    <col min="11" max="11" width="1.81640625" hidden="1" customWidth="1"/>
    <col min="12" max="12" width="10.08984375" hidden="1" customWidth="1"/>
    <col min="13" max="13" width="13.453125" hidden="1" customWidth="1"/>
    <col min="14" max="14" width="10.90625" bestFit="1" customWidth="1"/>
    <col min="15" max="15" width="13" bestFit="1" customWidth="1"/>
    <col min="16" max="16" width="12.6328125" bestFit="1" customWidth="1"/>
    <col min="17" max="17" width="10.453125" bestFit="1" customWidth="1"/>
  </cols>
  <sheetData>
    <row r="1" spans="2:22" s="108" customFormat="1" x14ac:dyDescent="0.35">
      <c r="B1" s="107" t="s">
        <v>188</v>
      </c>
    </row>
    <row r="2" spans="2:22" s="108" customFormat="1" x14ac:dyDescent="0.35">
      <c r="B2" s="107"/>
    </row>
    <row r="3" spans="2:22" s="108" customFormat="1" outlineLevel="1" x14ac:dyDescent="0.35">
      <c r="B3" s="114" t="s">
        <v>102</v>
      </c>
      <c r="C3" s="107"/>
      <c r="V3" s="107"/>
    </row>
    <row r="4" spans="2:22" s="108" customFormat="1" ht="56.4" customHeight="1" outlineLevel="1" x14ac:dyDescent="0.35">
      <c r="B4" s="443" t="s">
        <v>145</v>
      </c>
      <c r="C4" s="443"/>
      <c r="D4" s="443"/>
      <c r="E4" s="443"/>
      <c r="F4" s="443"/>
      <c r="V4" s="107"/>
    </row>
    <row r="5" spans="2:22" s="108" customFormat="1" ht="5" customHeight="1" outlineLevel="1" x14ac:dyDescent="0.35">
      <c r="B5" s="239"/>
      <c r="C5" s="239"/>
      <c r="D5" s="239"/>
      <c r="V5" s="107"/>
    </row>
    <row r="6" spans="2:22" outlineLevel="1" x14ac:dyDescent="0.35">
      <c r="B6" s="20" t="s">
        <v>6</v>
      </c>
      <c r="C6" s="20"/>
      <c r="E6" s="4"/>
      <c r="F6" s="4"/>
      <c r="G6" s="4"/>
      <c r="H6" s="4"/>
      <c r="I6" s="4"/>
      <c r="J6" s="4"/>
      <c r="K6" s="4"/>
      <c r="L6" s="4"/>
      <c r="M6" s="4"/>
      <c r="N6" s="4"/>
      <c r="O6" s="4"/>
      <c r="P6" s="4"/>
    </row>
    <row r="7" spans="2:22" outlineLevel="1" x14ac:dyDescent="0.35">
      <c r="B7" s="18" t="s">
        <v>138</v>
      </c>
      <c r="C7" s="18"/>
      <c r="D7" s="80"/>
      <c r="E7" s="4"/>
      <c r="F7" s="4"/>
      <c r="G7" s="4"/>
      <c r="H7" s="4"/>
      <c r="I7" s="4"/>
      <c r="J7" s="4"/>
      <c r="K7" s="4"/>
      <c r="L7" s="4"/>
      <c r="M7" s="4"/>
      <c r="N7" s="4"/>
      <c r="O7" s="4"/>
      <c r="P7" s="4"/>
    </row>
    <row r="8" spans="2:22" outlineLevel="1" x14ac:dyDescent="0.35">
      <c r="B8" s="19" t="s">
        <v>18</v>
      </c>
      <c r="C8" s="19"/>
      <c r="D8" s="80"/>
      <c r="E8" s="4"/>
      <c r="F8" s="4"/>
      <c r="G8" s="4"/>
      <c r="H8" s="4"/>
      <c r="I8" s="4"/>
      <c r="J8" s="4"/>
      <c r="K8" s="4"/>
      <c r="L8" s="4"/>
      <c r="M8" s="4"/>
      <c r="N8" s="4"/>
      <c r="O8" s="4"/>
      <c r="P8" s="4"/>
    </row>
    <row r="10" spans="2:22" ht="43.5" x14ac:dyDescent="0.35">
      <c r="B10" s="35" t="s">
        <v>118</v>
      </c>
      <c r="C10" s="35" t="s">
        <v>45</v>
      </c>
      <c r="D10" s="35" t="s">
        <v>46</v>
      </c>
      <c r="E10" s="12" t="s">
        <v>139</v>
      </c>
      <c r="F10" s="12" t="s">
        <v>17</v>
      </c>
      <c r="G10" s="12" t="s">
        <v>81</v>
      </c>
      <c r="H10" s="13" t="s">
        <v>79</v>
      </c>
      <c r="I10" s="12" t="s">
        <v>80</v>
      </c>
      <c r="J10" s="12" t="s">
        <v>140</v>
      </c>
      <c r="L10" s="12" t="s">
        <v>143</v>
      </c>
      <c r="M10" s="12" t="s">
        <v>144</v>
      </c>
    </row>
    <row r="11" spans="2:22" x14ac:dyDescent="0.35">
      <c r="B11" s="381" t="str">
        <f>'MASTER Product Listing'!B3</f>
        <v>Client 1</v>
      </c>
      <c r="C11" s="381" t="str">
        <f>'MASTER Product Listing'!C3</f>
        <v>Product Grouping 1</v>
      </c>
      <c r="D11" s="381" t="str">
        <f>'MASTER Product Listing'!D3</f>
        <v>Product A (Example)</v>
      </c>
      <c r="E11" s="382">
        <v>0.19239999999999999</v>
      </c>
      <c r="F11" s="383"/>
      <c r="G11" s="384"/>
      <c r="H11" s="385"/>
      <c r="I11" s="386">
        <f>IF(F11="Yes", E11+G11,E11)</f>
        <v>0.19239999999999999</v>
      </c>
      <c r="J11" s="387" t="str">
        <f ca="1">_xlfn.XLOOKUP(D11,'Unit Economic Insights'!$D:$D,'Unit Economic Insights'!$J:$J)</f>
        <v/>
      </c>
      <c r="K11" s="204"/>
      <c r="L11" s="202"/>
      <c r="M11" s="205"/>
    </row>
    <row r="12" spans="2:22" x14ac:dyDescent="0.35">
      <c r="B12" s="88" t="str">
        <f>'MASTER Product Listing'!B4</f>
        <v>Client 1</v>
      </c>
      <c r="C12" s="88" t="str">
        <f>'MASTER Product Listing'!C4</f>
        <v>Product Grouping 2</v>
      </c>
      <c r="D12" s="88" t="str">
        <f>'MASTER Product Listing'!D4</f>
        <v>Product B</v>
      </c>
      <c r="E12" s="319">
        <v>0</v>
      </c>
      <c r="F12" s="203"/>
      <c r="G12" s="320"/>
      <c r="H12" s="207"/>
      <c r="I12" s="321">
        <f t="shared" ref="I12:I15" si="0">IF(F12="Yes", E12+G12,E12)</f>
        <v>0</v>
      </c>
      <c r="J12" s="323" t="str">
        <f ca="1">_xlfn.XLOOKUP(D12,'Unit Economic Insights'!$D:$D,'Unit Economic Insights'!$J:$J)</f>
        <v/>
      </c>
      <c r="K12" s="208"/>
      <c r="L12" s="206"/>
      <c r="M12" s="209"/>
    </row>
    <row r="13" spans="2:22" x14ac:dyDescent="0.35">
      <c r="B13" s="88" t="str">
        <f>'MASTER Product Listing'!B5</f>
        <v>Client 2</v>
      </c>
      <c r="C13" s="89" t="str">
        <f>'MASTER Product Listing'!C5</f>
        <v>Product Grouping 3</v>
      </c>
      <c r="D13" s="89" t="str">
        <f>'MASTER Product Listing'!D5</f>
        <v>Product C</v>
      </c>
      <c r="E13" s="319">
        <v>0</v>
      </c>
      <c r="F13" s="203"/>
      <c r="G13" s="320"/>
      <c r="H13" s="207"/>
      <c r="I13" s="321">
        <f t="shared" si="0"/>
        <v>0</v>
      </c>
      <c r="J13" s="323" t="str">
        <f ca="1">_xlfn.XLOOKUP(D13,'Unit Economic Insights'!$D:$D,'Unit Economic Insights'!$J:$J)</f>
        <v/>
      </c>
      <c r="K13" s="208"/>
      <c r="L13" s="206"/>
      <c r="M13" s="209"/>
    </row>
    <row r="14" spans="2:22" x14ac:dyDescent="0.35">
      <c r="B14" s="88" t="str">
        <f>'MASTER Product Listing'!B6</f>
        <v>Client 2</v>
      </c>
      <c r="C14" s="88" t="str">
        <f>'MASTER Product Listing'!C6</f>
        <v>Product Grouping 3</v>
      </c>
      <c r="D14" s="88" t="str">
        <f>'MASTER Product Listing'!D6</f>
        <v>Product D</v>
      </c>
      <c r="E14" s="319">
        <v>0</v>
      </c>
      <c r="F14" s="203"/>
      <c r="G14" s="320"/>
      <c r="H14" s="207"/>
      <c r="I14" s="321">
        <f t="shared" si="0"/>
        <v>0</v>
      </c>
      <c r="J14" s="323" t="str">
        <f ca="1">_xlfn.XLOOKUP(D14,'Unit Economic Insights'!$D:$D,'Unit Economic Insights'!$J:$J)</f>
        <v/>
      </c>
      <c r="K14" s="208"/>
      <c r="L14" s="206"/>
      <c r="M14" s="209"/>
    </row>
    <row r="15" spans="2:22" hidden="1" outlineLevel="1" x14ac:dyDescent="0.35">
      <c r="B15" s="88" t="str">
        <f>'MASTER Product Listing'!B7</f>
        <v>Additional Product</v>
      </c>
      <c r="C15" s="88">
        <f>'MASTER Product Listing'!C7</f>
        <v>0</v>
      </c>
      <c r="D15" s="88">
        <f>'MASTER Product Listing'!D7</f>
        <v>0</v>
      </c>
      <c r="E15" s="319">
        <v>0</v>
      </c>
      <c r="F15" s="203"/>
      <c r="G15" s="320"/>
      <c r="H15" s="207"/>
      <c r="I15" s="321">
        <f t="shared" si="0"/>
        <v>0</v>
      </c>
      <c r="J15" s="323" t="str">
        <f ca="1">_xlfn.XLOOKUP(D15,'Unit Economic Insights'!$D:$D,'Unit Economic Insights'!$J:$J)</f>
        <v/>
      </c>
      <c r="K15" s="208"/>
      <c r="L15" s="206"/>
      <c r="M15" s="209"/>
    </row>
    <row r="16" spans="2:22" hidden="1" outlineLevel="1" x14ac:dyDescent="0.35">
      <c r="B16" s="88" t="str">
        <f>'MASTER Product Listing'!B8</f>
        <v>Additional Product</v>
      </c>
      <c r="C16" s="88">
        <f>'MASTER Product Listing'!C8</f>
        <v>0</v>
      </c>
      <c r="D16" s="88">
        <f>'MASTER Product Listing'!D8</f>
        <v>0</v>
      </c>
      <c r="E16" s="319">
        <v>0</v>
      </c>
      <c r="F16" s="203"/>
      <c r="G16" s="320"/>
      <c r="H16" s="207"/>
      <c r="I16" s="321">
        <f>IF(F16="Yes", E16+G16,E16)</f>
        <v>0</v>
      </c>
      <c r="J16" s="323" t="str">
        <f ca="1">_xlfn.XLOOKUP(D16,'Unit Economic Insights'!$D:$D,'Unit Economic Insights'!$J:$J)</f>
        <v/>
      </c>
      <c r="K16" s="208"/>
      <c r="L16" s="206"/>
      <c r="M16" s="209"/>
    </row>
    <row r="17" spans="2:13" hidden="1" outlineLevel="1" x14ac:dyDescent="0.35">
      <c r="B17" s="88" t="str">
        <f>'MASTER Product Listing'!B9</f>
        <v>Additional Product</v>
      </c>
      <c r="C17" s="88">
        <f>'MASTER Product Listing'!C9</f>
        <v>0</v>
      </c>
      <c r="D17" s="88">
        <f>'MASTER Product Listing'!D9</f>
        <v>0</v>
      </c>
      <c r="E17" s="319">
        <v>0</v>
      </c>
      <c r="F17" s="203"/>
      <c r="G17" s="320"/>
      <c r="H17" s="207"/>
      <c r="I17" s="321">
        <f>IF(F17="Yes", E17+G17,E17)</f>
        <v>0</v>
      </c>
      <c r="J17" s="323" t="str">
        <f ca="1">_xlfn.XLOOKUP(D17,'Unit Economic Insights'!$D:$D,'Unit Economic Insights'!$J:$J)</f>
        <v/>
      </c>
      <c r="K17" s="208"/>
      <c r="L17" s="206"/>
      <c r="M17" s="209"/>
    </row>
    <row r="18" spans="2:13" hidden="1" outlineLevel="1" x14ac:dyDescent="0.35">
      <c r="B18" s="189" t="str">
        <f>'MASTER Product Listing'!B10</f>
        <v>Additional Product</v>
      </c>
      <c r="C18" s="189">
        <f>'MASTER Product Listing'!C10</f>
        <v>0</v>
      </c>
      <c r="D18" s="189">
        <f>'MASTER Product Listing'!D10</f>
        <v>0</v>
      </c>
      <c r="E18" s="319">
        <v>0</v>
      </c>
      <c r="F18" s="203"/>
      <c r="G18" s="320"/>
      <c r="H18" s="207"/>
      <c r="I18" s="322">
        <f>IF(F18="Yes", E18+G18,E18)</f>
        <v>0</v>
      </c>
      <c r="J18" s="324" t="str">
        <f ca="1">_xlfn.XLOOKUP(D18,'Unit Economic Insights'!$D:$D,'Unit Economic Insights'!$J:$J)</f>
        <v/>
      </c>
      <c r="K18" s="211"/>
      <c r="L18" s="210"/>
      <c r="M18" s="212"/>
    </row>
    <row r="19" spans="2:13" s="108" customFormat="1" hidden="1" outlineLevel="1" x14ac:dyDescent="0.35">
      <c r="B19" s="189" t="str">
        <f>'MASTER Product Listing'!B11</f>
        <v>Additional Product</v>
      </c>
      <c r="C19" s="189">
        <f>'MASTER Product Listing'!C11</f>
        <v>0</v>
      </c>
      <c r="D19" s="189">
        <f>'MASTER Product Listing'!D11</f>
        <v>0</v>
      </c>
      <c r="E19" s="319">
        <v>0</v>
      </c>
      <c r="F19" s="203"/>
      <c r="G19" s="320"/>
      <c r="H19" s="207"/>
      <c r="I19" s="322">
        <f t="shared" ref="I19:I28" si="1">IF(F19="Yes", E19+G19,E19)</f>
        <v>0</v>
      </c>
      <c r="J19" s="324" t="str">
        <f ca="1">_xlfn.XLOOKUP(D19,'Unit Economic Insights'!$D:$D,'Unit Economic Insights'!$J:$J)</f>
        <v/>
      </c>
      <c r="K19" s="211"/>
      <c r="L19" s="210"/>
      <c r="M19" s="212"/>
    </row>
    <row r="20" spans="2:13" s="108" customFormat="1" hidden="1" outlineLevel="1" x14ac:dyDescent="0.35">
      <c r="B20" s="189" t="str">
        <f>'MASTER Product Listing'!B12</f>
        <v>Additional Product</v>
      </c>
      <c r="C20" s="189">
        <f>'MASTER Product Listing'!C12</f>
        <v>0</v>
      </c>
      <c r="D20" s="189">
        <f>'MASTER Product Listing'!D12</f>
        <v>0</v>
      </c>
      <c r="E20" s="319">
        <v>0</v>
      </c>
      <c r="F20" s="203"/>
      <c r="G20" s="320"/>
      <c r="H20" s="207"/>
      <c r="I20" s="322">
        <f t="shared" si="1"/>
        <v>0</v>
      </c>
      <c r="J20" s="324" t="str">
        <f ca="1">_xlfn.XLOOKUP(D20,'Unit Economic Insights'!$D:$D,'Unit Economic Insights'!$J:$J)</f>
        <v/>
      </c>
      <c r="K20" s="211"/>
      <c r="L20" s="210"/>
      <c r="M20" s="212"/>
    </row>
    <row r="21" spans="2:13" s="108" customFormat="1" hidden="1" outlineLevel="1" x14ac:dyDescent="0.35">
      <c r="B21" s="189" t="str">
        <f>'MASTER Product Listing'!B13</f>
        <v>Additional Product</v>
      </c>
      <c r="C21" s="189">
        <f>'MASTER Product Listing'!C13</f>
        <v>0</v>
      </c>
      <c r="D21" s="189">
        <f>'MASTER Product Listing'!D13</f>
        <v>0</v>
      </c>
      <c r="E21" s="319">
        <v>0</v>
      </c>
      <c r="F21" s="203"/>
      <c r="G21" s="320"/>
      <c r="H21" s="207"/>
      <c r="I21" s="322">
        <f t="shared" si="1"/>
        <v>0</v>
      </c>
      <c r="J21" s="324" t="str">
        <f ca="1">_xlfn.XLOOKUP(D21,'Unit Economic Insights'!$D:$D,'Unit Economic Insights'!$J:$J)</f>
        <v/>
      </c>
      <c r="K21" s="211"/>
      <c r="L21" s="210"/>
      <c r="M21" s="212"/>
    </row>
    <row r="22" spans="2:13" s="108" customFormat="1" hidden="1" outlineLevel="1" x14ac:dyDescent="0.35">
      <c r="B22" s="189" t="str">
        <f>'MASTER Product Listing'!B14</f>
        <v>Additional Product</v>
      </c>
      <c r="C22" s="189">
        <f>'MASTER Product Listing'!C14</f>
        <v>0</v>
      </c>
      <c r="D22" s="189">
        <f>'MASTER Product Listing'!D14</f>
        <v>0</v>
      </c>
      <c r="E22" s="319">
        <v>0</v>
      </c>
      <c r="F22" s="203"/>
      <c r="G22" s="320"/>
      <c r="H22" s="207"/>
      <c r="I22" s="322">
        <f t="shared" si="1"/>
        <v>0</v>
      </c>
      <c r="J22" s="324" t="str">
        <f ca="1">_xlfn.XLOOKUP(D22,'Unit Economic Insights'!$D:$D,'Unit Economic Insights'!$J:$J)</f>
        <v/>
      </c>
      <c r="K22" s="211"/>
      <c r="L22" s="210"/>
      <c r="M22" s="212"/>
    </row>
    <row r="23" spans="2:13" s="108" customFormat="1" hidden="1" outlineLevel="1" x14ac:dyDescent="0.35">
      <c r="B23" s="189" t="str">
        <f>'MASTER Product Listing'!B15</f>
        <v>Additional Product</v>
      </c>
      <c r="C23" s="189">
        <f>'MASTER Product Listing'!C15</f>
        <v>0</v>
      </c>
      <c r="D23" s="189">
        <f>'MASTER Product Listing'!D15</f>
        <v>0</v>
      </c>
      <c r="E23" s="319">
        <v>0</v>
      </c>
      <c r="F23" s="203"/>
      <c r="G23" s="320"/>
      <c r="H23" s="207"/>
      <c r="I23" s="322">
        <f t="shared" si="1"/>
        <v>0</v>
      </c>
      <c r="J23" s="324" t="str">
        <f ca="1">_xlfn.XLOOKUP(D23,'Unit Economic Insights'!$D:$D,'Unit Economic Insights'!$J:$J)</f>
        <v/>
      </c>
      <c r="K23" s="211"/>
      <c r="L23" s="210"/>
      <c r="M23" s="212"/>
    </row>
    <row r="24" spans="2:13" s="108" customFormat="1" hidden="1" outlineLevel="1" x14ac:dyDescent="0.35">
      <c r="B24" s="189" t="str">
        <f>'MASTER Product Listing'!B16</f>
        <v>Additional Product</v>
      </c>
      <c r="C24" s="189">
        <f>'MASTER Product Listing'!C16</f>
        <v>0</v>
      </c>
      <c r="D24" s="189">
        <f>'MASTER Product Listing'!D16</f>
        <v>0</v>
      </c>
      <c r="E24" s="319">
        <v>0</v>
      </c>
      <c r="F24" s="203"/>
      <c r="G24" s="320"/>
      <c r="H24" s="207"/>
      <c r="I24" s="322">
        <f t="shared" si="1"/>
        <v>0</v>
      </c>
      <c r="J24" s="324" t="str">
        <f ca="1">_xlfn.XLOOKUP(D24,'Unit Economic Insights'!$D:$D,'Unit Economic Insights'!$J:$J)</f>
        <v/>
      </c>
      <c r="K24" s="211"/>
      <c r="L24" s="210"/>
      <c r="M24" s="212"/>
    </row>
    <row r="25" spans="2:13" s="108" customFormat="1" hidden="1" outlineLevel="1" x14ac:dyDescent="0.35">
      <c r="B25" s="189" t="str">
        <f>'MASTER Product Listing'!B17</f>
        <v>Additional Product</v>
      </c>
      <c r="C25" s="189">
        <f>'MASTER Product Listing'!C17</f>
        <v>0</v>
      </c>
      <c r="D25" s="189">
        <f>'MASTER Product Listing'!D17</f>
        <v>0</v>
      </c>
      <c r="E25" s="319">
        <v>0</v>
      </c>
      <c r="F25" s="203"/>
      <c r="G25" s="320"/>
      <c r="H25" s="207"/>
      <c r="I25" s="322">
        <f t="shared" si="1"/>
        <v>0</v>
      </c>
      <c r="J25" s="324" t="str">
        <f ca="1">_xlfn.XLOOKUP(D25,'Unit Economic Insights'!$D:$D,'Unit Economic Insights'!$J:$J)</f>
        <v/>
      </c>
      <c r="K25" s="211"/>
      <c r="L25" s="210"/>
      <c r="M25" s="212"/>
    </row>
    <row r="26" spans="2:13" s="108" customFormat="1" hidden="1" outlineLevel="1" x14ac:dyDescent="0.35">
      <c r="B26" s="189" t="str">
        <f>'MASTER Product Listing'!B18</f>
        <v>Additional Product</v>
      </c>
      <c r="C26" s="189">
        <f>'MASTER Product Listing'!C18</f>
        <v>0</v>
      </c>
      <c r="D26" s="189">
        <f>'MASTER Product Listing'!D18</f>
        <v>0</v>
      </c>
      <c r="E26" s="319">
        <v>0</v>
      </c>
      <c r="F26" s="203"/>
      <c r="G26" s="320"/>
      <c r="H26" s="207"/>
      <c r="I26" s="322">
        <f t="shared" si="1"/>
        <v>0</v>
      </c>
      <c r="J26" s="324" t="str">
        <f ca="1">_xlfn.XLOOKUP(D26,'Unit Economic Insights'!$D:$D,'Unit Economic Insights'!$J:$J)</f>
        <v/>
      </c>
      <c r="K26" s="211"/>
      <c r="L26" s="210"/>
      <c r="M26" s="212"/>
    </row>
    <row r="27" spans="2:13" s="108" customFormat="1" hidden="1" outlineLevel="1" x14ac:dyDescent="0.35">
      <c r="B27" s="189" t="str">
        <f>'MASTER Product Listing'!B19</f>
        <v>Additional Product</v>
      </c>
      <c r="C27" s="189">
        <f>'MASTER Product Listing'!C19</f>
        <v>0</v>
      </c>
      <c r="D27" s="189">
        <f>'MASTER Product Listing'!D19</f>
        <v>0</v>
      </c>
      <c r="E27" s="319">
        <v>0</v>
      </c>
      <c r="F27" s="203"/>
      <c r="G27" s="320"/>
      <c r="H27" s="207"/>
      <c r="I27" s="322">
        <f t="shared" si="1"/>
        <v>0</v>
      </c>
      <c r="J27" s="324" t="str">
        <f ca="1">_xlfn.XLOOKUP(D27,'Unit Economic Insights'!$D:$D,'Unit Economic Insights'!$J:$J)</f>
        <v/>
      </c>
      <c r="K27" s="211"/>
      <c r="L27" s="210"/>
      <c r="M27" s="212"/>
    </row>
    <row r="28" spans="2:13" s="108" customFormat="1" hidden="1" outlineLevel="1" x14ac:dyDescent="0.35">
      <c r="B28" s="189" t="str">
        <f>'MASTER Product Listing'!B20</f>
        <v>Additional Product</v>
      </c>
      <c r="C28" s="189">
        <f>'MASTER Product Listing'!C20</f>
        <v>0</v>
      </c>
      <c r="D28" s="189">
        <f>'MASTER Product Listing'!D20</f>
        <v>0</v>
      </c>
      <c r="E28" s="319">
        <v>0</v>
      </c>
      <c r="F28" s="203"/>
      <c r="G28" s="320"/>
      <c r="H28" s="207"/>
      <c r="I28" s="322">
        <f t="shared" si="1"/>
        <v>0</v>
      </c>
      <c r="J28" s="324" t="str">
        <f ca="1">_xlfn.XLOOKUP(D28,'Unit Economic Insights'!$D:$D,'Unit Economic Insights'!$J:$J)</f>
        <v/>
      </c>
      <c r="K28" s="211"/>
      <c r="L28" s="210"/>
      <c r="M28" s="212"/>
    </row>
    <row r="29" spans="2:13" collapsed="1" x14ac:dyDescent="0.35"/>
    <row r="30" spans="2:13" x14ac:dyDescent="0.35">
      <c r="B30" s="5" t="s">
        <v>114</v>
      </c>
    </row>
  </sheetData>
  <mergeCells count="1">
    <mergeCell ref="B4:F4"/>
  </mergeCells>
  <conditionalFormatting sqref="G11:G28">
    <cfRule type="expression" dxfId="11" priority="5">
      <formula>AND(F11="Yes",G11&lt;&gt;"")</formula>
    </cfRule>
    <cfRule type="expression" dxfId="10" priority="6">
      <formula>F11="No"</formula>
    </cfRule>
    <cfRule type="expression" dxfId="9" priority="8">
      <formula>AND(F11="Yes",G11="")</formula>
    </cfRule>
  </conditionalFormatting>
  <conditionalFormatting sqref="H11:H28">
    <cfRule type="expression" dxfId="8" priority="1">
      <formula>F11="No"</formula>
    </cfRule>
    <cfRule type="expression" dxfId="7" priority="2">
      <formula>AND(F11="Yes",H11&lt;&gt;"")</formula>
    </cfRule>
    <cfRule type="expression" dxfId="6" priority="4">
      <formula>AND(F11="Yes",H11="")</formula>
    </cfRule>
  </conditionalFormatting>
  <dataValidations count="1">
    <dataValidation type="list" allowBlank="1" showInputMessage="1" showErrorMessage="1" sqref="F11:F28" xr:uid="{899B7F1D-0C2D-4791-A1F0-392BD8FE6502}">
      <formula1>#REF!</formula1>
    </dataValidation>
  </dataValidation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DA3CA9-1925-4E2B-95EC-F3B180DB476E}">
  <sheetPr>
    <tabColor rgb="FFFFC000"/>
  </sheetPr>
  <dimension ref="B1:V29"/>
  <sheetViews>
    <sheetView showGridLines="0" zoomScaleNormal="100" workbookViewId="0">
      <selection activeCell="B7" sqref="B7"/>
    </sheetView>
  </sheetViews>
  <sheetFormatPr defaultRowHeight="14.5" outlineLevelRow="1" x14ac:dyDescent="0.35"/>
  <cols>
    <col min="1" max="1" width="1.81640625" customWidth="1"/>
    <col min="2" max="2" width="17.36328125" style="108" bestFit="1" customWidth="1"/>
    <col min="3" max="3" width="17.6328125" bestFit="1" customWidth="1"/>
    <col min="4" max="4" width="18.54296875" bestFit="1" customWidth="1"/>
    <col min="5" max="5" width="12.81640625" bestFit="1" customWidth="1"/>
    <col min="6" max="8" width="8.90625" style="82"/>
    <col min="21" max="21" width="10.1796875" style="1" bestFit="1" customWidth="1"/>
  </cols>
  <sheetData>
    <row r="1" spans="2:22" x14ac:dyDescent="0.35">
      <c r="B1" s="1"/>
    </row>
    <row r="2" spans="2:22" s="108" customFormat="1" outlineLevel="1" x14ac:dyDescent="0.35">
      <c r="B2" s="114" t="s">
        <v>102</v>
      </c>
      <c r="C2" s="107"/>
      <c r="U2" s="107"/>
    </row>
    <row r="3" spans="2:22" s="108" customFormat="1" outlineLevel="1" x14ac:dyDescent="0.35">
      <c r="B3" s="443" t="s">
        <v>169</v>
      </c>
      <c r="C3" s="443"/>
      <c r="D3" s="443"/>
      <c r="E3" s="443"/>
      <c r="F3" s="443"/>
      <c r="U3" s="107"/>
    </row>
    <row r="4" spans="2:22" s="108" customFormat="1" ht="5" customHeight="1" outlineLevel="1" x14ac:dyDescent="0.35">
      <c r="B4" s="107"/>
      <c r="U4" s="107"/>
    </row>
    <row r="5" spans="2:22" outlineLevel="1" x14ac:dyDescent="0.35">
      <c r="B5" s="20" t="s">
        <v>6</v>
      </c>
    </row>
    <row r="6" spans="2:22" s="108" customFormat="1" outlineLevel="1" x14ac:dyDescent="0.35">
      <c r="B6" s="18" t="s">
        <v>172</v>
      </c>
      <c r="C6" s="18"/>
      <c r="D6" s="80"/>
      <c r="U6" s="107"/>
    </row>
    <row r="7" spans="2:22" s="108" customFormat="1" outlineLevel="1" x14ac:dyDescent="0.35">
      <c r="B7" s="19" t="s">
        <v>18</v>
      </c>
      <c r="C7" s="19"/>
      <c r="D7" s="80"/>
      <c r="U7" s="107"/>
    </row>
    <row r="8" spans="2:22" ht="15" thickBot="1" x14ac:dyDescent="0.4">
      <c r="B8" s="5" t="s">
        <v>20</v>
      </c>
      <c r="H8" s="108"/>
      <c r="I8" s="108"/>
    </row>
    <row r="9" spans="2:22" ht="15" thickBot="1" x14ac:dyDescent="0.4">
      <c r="B9" s="35" t="s">
        <v>118</v>
      </c>
      <c r="C9" s="35" t="s">
        <v>45</v>
      </c>
      <c r="D9" s="35" t="s">
        <v>46</v>
      </c>
      <c r="F9" s="6" t="s">
        <v>56</v>
      </c>
      <c r="G9" s="6" t="s">
        <v>57</v>
      </c>
      <c r="H9" s="6" t="s">
        <v>58</v>
      </c>
      <c r="I9" s="76" t="s">
        <v>19</v>
      </c>
      <c r="J9" s="6" t="s">
        <v>82</v>
      </c>
      <c r="K9" s="6" t="s">
        <v>83</v>
      </c>
      <c r="L9" s="6" t="s">
        <v>84</v>
      </c>
      <c r="M9" s="6" t="s">
        <v>85</v>
      </c>
      <c r="N9" s="6" t="s">
        <v>86</v>
      </c>
      <c r="O9" s="6" t="s">
        <v>87</v>
      </c>
      <c r="P9" s="6" t="s">
        <v>88</v>
      </c>
      <c r="Q9" s="6" t="s">
        <v>89</v>
      </c>
      <c r="R9" s="6" t="s">
        <v>90</v>
      </c>
      <c r="S9" s="6" t="s">
        <v>91</v>
      </c>
      <c r="T9" s="6" t="s">
        <v>92</v>
      </c>
      <c r="U9" s="6" t="s">
        <v>32</v>
      </c>
    </row>
    <row r="10" spans="2:22" x14ac:dyDescent="0.35">
      <c r="B10" s="9" t="str">
        <f>'MASTER Product Listing'!B3</f>
        <v>Client 1</v>
      </c>
      <c r="C10" s="9" t="str">
        <f>'MASTER Product Listing'!C3</f>
        <v>Product Grouping 1</v>
      </c>
      <c r="D10" s="9" t="str">
        <f>'MASTER Product Listing'!D3</f>
        <v>Product A (Example)</v>
      </c>
      <c r="F10" s="361">
        <v>0</v>
      </c>
      <c r="G10" s="24">
        <v>0</v>
      </c>
      <c r="H10" s="77">
        <v>0</v>
      </c>
      <c r="I10" s="24">
        <v>0</v>
      </c>
      <c r="J10" s="24">
        <v>0</v>
      </c>
      <c r="K10" s="24">
        <v>0</v>
      </c>
      <c r="L10" s="24">
        <v>0</v>
      </c>
      <c r="M10" s="24">
        <v>0</v>
      </c>
      <c r="N10" s="24">
        <v>0</v>
      </c>
      <c r="O10" s="24">
        <v>0</v>
      </c>
      <c r="P10" s="24">
        <v>0</v>
      </c>
      <c r="Q10" s="24">
        <v>0</v>
      </c>
      <c r="R10" s="24">
        <v>0</v>
      </c>
      <c r="S10" s="24">
        <v>0</v>
      </c>
      <c r="T10" s="77">
        <v>0</v>
      </c>
      <c r="U10" s="359">
        <f>SUM(I10:T10)</f>
        <v>0</v>
      </c>
      <c r="V10" s="3"/>
    </row>
    <row r="11" spans="2:22" x14ac:dyDescent="0.35">
      <c r="B11" s="9" t="str">
        <f>'MASTER Product Listing'!B4</f>
        <v>Client 1</v>
      </c>
      <c r="C11" s="9" t="str">
        <f>'MASTER Product Listing'!C4</f>
        <v>Product Grouping 2</v>
      </c>
      <c r="D11" s="9" t="str">
        <f>'MASTER Product Listing'!D4</f>
        <v>Product B</v>
      </c>
      <c r="F11" s="361">
        <v>0</v>
      </c>
      <c r="G11" s="24">
        <v>0</v>
      </c>
      <c r="H11" s="77">
        <v>0</v>
      </c>
      <c r="I11" s="24">
        <v>0</v>
      </c>
      <c r="J11" s="24">
        <v>0</v>
      </c>
      <c r="K11" s="24">
        <v>0</v>
      </c>
      <c r="L11" s="24">
        <v>0</v>
      </c>
      <c r="M11" s="24">
        <v>0</v>
      </c>
      <c r="N11" s="24">
        <v>0</v>
      </c>
      <c r="O11" s="24">
        <v>0</v>
      </c>
      <c r="P11" s="24">
        <v>0</v>
      </c>
      <c r="Q11" s="24">
        <v>0</v>
      </c>
      <c r="R11" s="24">
        <v>0</v>
      </c>
      <c r="S11" s="24">
        <v>0</v>
      </c>
      <c r="T11" s="77">
        <v>0</v>
      </c>
      <c r="U11" s="359">
        <f t="shared" ref="U11:U17" si="0">SUM(I11:T11)</f>
        <v>0</v>
      </c>
      <c r="V11" s="3"/>
    </row>
    <row r="12" spans="2:22" x14ac:dyDescent="0.35">
      <c r="B12" s="16" t="str">
        <f>'MASTER Product Listing'!B5</f>
        <v>Client 2</v>
      </c>
      <c r="C12" s="16" t="str">
        <f>'MASTER Product Listing'!C5</f>
        <v>Product Grouping 3</v>
      </c>
      <c r="D12" s="16" t="str">
        <f>'MASTER Product Listing'!D5</f>
        <v>Product C</v>
      </c>
      <c r="F12" s="361">
        <v>0</v>
      </c>
      <c r="G12" s="24">
        <v>0</v>
      </c>
      <c r="H12" s="77">
        <v>0</v>
      </c>
      <c r="I12" s="24">
        <v>0</v>
      </c>
      <c r="J12" s="24">
        <v>0</v>
      </c>
      <c r="K12" s="24">
        <v>0</v>
      </c>
      <c r="L12" s="24">
        <v>0</v>
      </c>
      <c r="M12" s="24">
        <v>0</v>
      </c>
      <c r="N12" s="24">
        <v>0</v>
      </c>
      <c r="O12" s="24">
        <v>0</v>
      </c>
      <c r="P12" s="24">
        <v>0</v>
      </c>
      <c r="Q12" s="24">
        <v>0</v>
      </c>
      <c r="R12" s="24">
        <v>0</v>
      </c>
      <c r="S12" s="24">
        <v>0</v>
      </c>
      <c r="T12" s="77">
        <v>0</v>
      </c>
      <c r="U12" s="359">
        <f>SUM(I12:T12)</f>
        <v>0</v>
      </c>
      <c r="V12" s="3"/>
    </row>
    <row r="13" spans="2:22" ht="15" thickBot="1" x14ac:dyDescent="0.4">
      <c r="B13" s="9" t="str">
        <f>'MASTER Product Listing'!B6</f>
        <v>Client 2</v>
      </c>
      <c r="C13" s="9" t="str">
        <f>'MASTER Product Listing'!C6</f>
        <v>Product Grouping 3</v>
      </c>
      <c r="D13" s="9" t="str">
        <f>'MASTER Product Listing'!D6</f>
        <v>Product D</v>
      </c>
      <c r="F13" s="361">
        <v>0</v>
      </c>
      <c r="G13" s="24">
        <v>0</v>
      </c>
      <c r="H13" s="77">
        <v>0</v>
      </c>
      <c r="I13" s="24">
        <v>0</v>
      </c>
      <c r="J13" s="24">
        <v>0</v>
      </c>
      <c r="K13" s="24">
        <v>0</v>
      </c>
      <c r="L13" s="24">
        <v>0</v>
      </c>
      <c r="M13" s="24">
        <v>0</v>
      </c>
      <c r="N13" s="24">
        <v>0</v>
      </c>
      <c r="O13" s="24">
        <v>0</v>
      </c>
      <c r="P13" s="24">
        <v>0</v>
      </c>
      <c r="Q13" s="24">
        <v>0</v>
      </c>
      <c r="R13" s="24">
        <v>0</v>
      </c>
      <c r="S13" s="24">
        <v>0</v>
      </c>
      <c r="T13" s="77">
        <v>0</v>
      </c>
      <c r="U13" s="359">
        <f t="shared" si="0"/>
        <v>0</v>
      </c>
      <c r="V13" s="3"/>
    </row>
    <row r="14" spans="2:22" hidden="1" outlineLevel="1" x14ac:dyDescent="0.35">
      <c r="B14" s="9" t="str">
        <f>'MASTER Product Listing'!B7</f>
        <v>Additional Product</v>
      </c>
      <c r="C14" s="9">
        <f>'MASTER Product Listing'!C7</f>
        <v>0</v>
      </c>
      <c r="D14" s="9">
        <f>'MASTER Product Listing'!D7</f>
        <v>0</v>
      </c>
      <c r="F14" s="361">
        <v>0</v>
      </c>
      <c r="G14" s="24">
        <v>0</v>
      </c>
      <c r="H14" s="77">
        <v>0</v>
      </c>
      <c r="I14" s="24">
        <v>0</v>
      </c>
      <c r="J14" s="24">
        <v>0</v>
      </c>
      <c r="K14" s="24">
        <v>0</v>
      </c>
      <c r="L14" s="24">
        <v>0</v>
      </c>
      <c r="M14" s="24">
        <v>0</v>
      </c>
      <c r="N14" s="24">
        <v>0</v>
      </c>
      <c r="O14" s="24">
        <v>0</v>
      </c>
      <c r="P14" s="24">
        <v>0</v>
      </c>
      <c r="Q14" s="24">
        <v>0</v>
      </c>
      <c r="R14" s="24">
        <v>0</v>
      </c>
      <c r="S14" s="24">
        <v>0</v>
      </c>
      <c r="T14" s="77">
        <v>0</v>
      </c>
      <c r="U14" s="359">
        <f t="shared" si="0"/>
        <v>0</v>
      </c>
      <c r="V14" s="3"/>
    </row>
    <row r="15" spans="2:22" hidden="1" outlineLevel="1" x14ac:dyDescent="0.35">
      <c r="B15" s="9" t="str">
        <f>'MASTER Product Listing'!B8</f>
        <v>Additional Product</v>
      </c>
      <c r="C15" s="9">
        <f>'MASTER Product Listing'!C8</f>
        <v>0</v>
      </c>
      <c r="D15" s="9">
        <f>'MASTER Product Listing'!D8</f>
        <v>0</v>
      </c>
      <c r="F15" s="361">
        <v>0</v>
      </c>
      <c r="G15" s="24">
        <v>0</v>
      </c>
      <c r="H15" s="77">
        <v>0</v>
      </c>
      <c r="I15" s="24">
        <v>0</v>
      </c>
      <c r="J15" s="24">
        <v>0</v>
      </c>
      <c r="K15" s="24">
        <v>0</v>
      </c>
      <c r="L15" s="24">
        <v>0</v>
      </c>
      <c r="M15" s="24">
        <v>0</v>
      </c>
      <c r="N15" s="24">
        <v>0</v>
      </c>
      <c r="O15" s="24">
        <v>0</v>
      </c>
      <c r="P15" s="24">
        <v>0</v>
      </c>
      <c r="Q15" s="24">
        <v>0</v>
      </c>
      <c r="R15" s="24">
        <v>0</v>
      </c>
      <c r="S15" s="24">
        <v>0</v>
      </c>
      <c r="T15" s="77">
        <v>0</v>
      </c>
      <c r="U15" s="359">
        <f t="shared" si="0"/>
        <v>0</v>
      </c>
      <c r="V15" s="3"/>
    </row>
    <row r="16" spans="2:22" hidden="1" outlineLevel="1" x14ac:dyDescent="0.35">
      <c r="B16" s="9" t="str">
        <f>'MASTER Product Listing'!B9</f>
        <v>Additional Product</v>
      </c>
      <c r="C16" s="9">
        <f>'MASTER Product Listing'!C9</f>
        <v>0</v>
      </c>
      <c r="D16" s="9">
        <f>'MASTER Product Listing'!D9</f>
        <v>0</v>
      </c>
      <c r="F16" s="361">
        <v>0</v>
      </c>
      <c r="G16" s="24">
        <v>0</v>
      </c>
      <c r="H16" s="77">
        <v>0</v>
      </c>
      <c r="I16" s="24">
        <v>0</v>
      </c>
      <c r="J16" s="24">
        <v>0</v>
      </c>
      <c r="K16" s="24">
        <v>0</v>
      </c>
      <c r="L16" s="24">
        <v>0</v>
      </c>
      <c r="M16" s="24">
        <v>0</v>
      </c>
      <c r="N16" s="24">
        <v>0</v>
      </c>
      <c r="O16" s="24">
        <v>0</v>
      </c>
      <c r="P16" s="24">
        <v>0</v>
      </c>
      <c r="Q16" s="24">
        <v>0</v>
      </c>
      <c r="R16" s="24">
        <v>0</v>
      </c>
      <c r="S16" s="24">
        <v>0</v>
      </c>
      <c r="T16" s="77">
        <v>0</v>
      </c>
      <c r="U16" s="359">
        <f t="shared" si="0"/>
        <v>0</v>
      </c>
      <c r="V16" s="3"/>
    </row>
    <row r="17" spans="2:22" hidden="1" outlineLevel="1" x14ac:dyDescent="0.35">
      <c r="B17" s="9" t="str">
        <f>'MASTER Product Listing'!B10</f>
        <v>Additional Product</v>
      </c>
      <c r="C17" s="9">
        <f>'MASTER Product Listing'!C10</f>
        <v>0</v>
      </c>
      <c r="D17" s="9">
        <f>'MASTER Product Listing'!D10</f>
        <v>0</v>
      </c>
      <c r="F17" s="361">
        <v>0</v>
      </c>
      <c r="G17" s="24">
        <v>0</v>
      </c>
      <c r="H17" s="77">
        <v>0</v>
      </c>
      <c r="I17" s="24">
        <v>0</v>
      </c>
      <c r="J17" s="24">
        <v>0</v>
      </c>
      <c r="K17" s="24">
        <v>0</v>
      </c>
      <c r="L17" s="24">
        <v>0</v>
      </c>
      <c r="M17" s="24">
        <v>0</v>
      </c>
      <c r="N17" s="24">
        <v>0</v>
      </c>
      <c r="O17" s="24">
        <v>0</v>
      </c>
      <c r="P17" s="24">
        <v>0</v>
      </c>
      <c r="Q17" s="24">
        <v>0</v>
      </c>
      <c r="R17" s="24">
        <v>0</v>
      </c>
      <c r="S17" s="24">
        <v>0</v>
      </c>
      <c r="T17" s="77">
        <v>0</v>
      </c>
      <c r="U17" s="359">
        <f t="shared" si="0"/>
        <v>0</v>
      </c>
      <c r="V17" s="3"/>
    </row>
    <row r="18" spans="2:22" s="108" customFormat="1" hidden="1" outlineLevel="1" x14ac:dyDescent="0.35">
      <c r="B18" s="9" t="str">
        <f>'MASTER Product Listing'!B11</f>
        <v>Additional Product</v>
      </c>
      <c r="C18" s="9">
        <f>'MASTER Product Listing'!C11</f>
        <v>0</v>
      </c>
      <c r="D18" s="9">
        <f>'MASTER Product Listing'!D11</f>
        <v>0</v>
      </c>
      <c r="F18" s="361">
        <v>0</v>
      </c>
      <c r="G18" s="24">
        <v>0</v>
      </c>
      <c r="H18" s="77">
        <v>0</v>
      </c>
      <c r="I18" s="24">
        <v>0</v>
      </c>
      <c r="J18" s="24">
        <v>0</v>
      </c>
      <c r="K18" s="24">
        <v>0</v>
      </c>
      <c r="L18" s="24">
        <v>0</v>
      </c>
      <c r="M18" s="24">
        <v>0</v>
      </c>
      <c r="N18" s="24">
        <v>0</v>
      </c>
      <c r="O18" s="24">
        <v>0</v>
      </c>
      <c r="P18" s="24">
        <v>0</v>
      </c>
      <c r="Q18" s="24">
        <v>0</v>
      </c>
      <c r="R18" s="24">
        <v>0</v>
      </c>
      <c r="S18" s="24">
        <v>0</v>
      </c>
      <c r="T18" s="77">
        <v>0</v>
      </c>
      <c r="U18" s="359">
        <f t="shared" ref="U18:U27" si="1">SUM(I18:T18)</f>
        <v>0</v>
      </c>
      <c r="V18" s="3"/>
    </row>
    <row r="19" spans="2:22" s="108" customFormat="1" hidden="1" outlineLevel="1" x14ac:dyDescent="0.35">
      <c r="B19" s="9" t="str">
        <f>'MASTER Product Listing'!B12</f>
        <v>Additional Product</v>
      </c>
      <c r="C19" s="9">
        <f>'MASTER Product Listing'!C12</f>
        <v>0</v>
      </c>
      <c r="D19" s="9">
        <f>'MASTER Product Listing'!D12</f>
        <v>0</v>
      </c>
      <c r="F19" s="361">
        <v>0</v>
      </c>
      <c r="G19" s="24">
        <v>0</v>
      </c>
      <c r="H19" s="77">
        <v>0</v>
      </c>
      <c r="I19" s="24">
        <v>0</v>
      </c>
      <c r="J19" s="24">
        <v>0</v>
      </c>
      <c r="K19" s="24">
        <v>0</v>
      </c>
      <c r="L19" s="24">
        <v>0</v>
      </c>
      <c r="M19" s="24">
        <v>0</v>
      </c>
      <c r="N19" s="24">
        <v>0</v>
      </c>
      <c r="O19" s="24">
        <v>0</v>
      </c>
      <c r="P19" s="24">
        <v>0</v>
      </c>
      <c r="Q19" s="24">
        <v>0</v>
      </c>
      <c r="R19" s="24">
        <v>0</v>
      </c>
      <c r="S19" s="24">
        <v>0</v>
      </c>
      <c r="T19" s="77">
        <v>0</v>
      </c>
      <c r="U19" s="359">
        <f t="shared" si="1"/>
        <v>0</v>
      </c>
      <c r="V19" s="3"/>
    </row>
    <row r="20" spans="2:22" s="108" customFormat="1" hidden="1" outlineLevel="1" x14ac:dyDescent="0.35">
      <c r="B20" s="9" t="str">
        <f>'MASTER Product Listing'!B13</f>
        <v>Additional Product</v>
      </c>
      <c r="C20" s="9">
        <f>'MASTER Product Listing'!C13</f>
        <v>0</v>
      </c>
      <c r="D20" s="9">
        <f>'MASTER Product Listing'!D13</f>
        <v>0</v>
      </c>
      <c r="F20" s="361">
        <v>0</v>
      </c>
      <c r="G20" s="24">
        <v>0</v>
      </c>
      <c r="H20" s="77">
        <v>0</v>
      </c>
      <c r="I20" s="24">
        <v>0</v>
      </c>
      <c r="J20" s="24">
        <v>0</v>
      </c>
      <c r="K20" s="24">
        <v>0</v>
      </c>
      <c r="L20" s="24">
        <v>0</v>
      </c>
      <c r="M20" s="24">
        <v>0</v>
      </c>
      <c r="N20" s="24">
        <v>0</v>
      </c>
      <c r="O20" s="24">
        <v>0</v>
      </c>
      <c r="P20" s="24">
        <v>0</v>
      </c>
      <c r="Q20" s="24">
        <v>0</v>
      </c>
      <c r="R20" s="24">
        <v>0</v>
      </c>
      <c r="S20" s="24">
        <v>0</v>
      </c>
      <c r="T20" s="77">
        <v>0</v>
      </c>
      <c r="U20" s="359">
        <f t="shared" si="1"/>
        <v>0</v>
      </c>
      <c r="V20" s="3"/>
    </row>
    <row r="21" spans="2:22" s="108" customFormat="1" hidden="1" outlineLevel="1" x14ac:dyDescent="0.35">
      <c r="B21" s="9" t="str">
        <f>'MASTER Product Listing'!B14</f>
        <v>Additional Product</v>
      </c>
      <c r="C21" s="9">
        <f>'MASTER Product Listing'!C14</f>
        <v>0</v>
      </c>
      <c r="D21" s="9">
        <f>'MASTER Product Listing'!D14</f>
        <v>0</v>
      </c>
      <c r="F21" s="361">
        <v>0</v>
      </c>
      <c r="G21" s="24">
        <v>0</v>
      </c>
      <c r="H21" s="77">
        <v>0</v>
      </c>
      <c r="I21" s="24">
        <v>0</v>
      </c>
      <c r="J21" s="24">
        <v>0</v>
      </c>
      <c r="K21" s="24">
        <v>0</v>
      </c>
      <c r="L21" s="24">
        <v>0</v>
      </c>
      <c r="M21" s="24">
        <v>0</v>
      </c>
      <c r="N21" s="24">
        <v>0</v>
      </c>
      <c r="O21" s="24">
        <v>0</v>
      </c>
      <c r="P21" s="24">
        <v>0</v>
      </c>
      <c r="Q21" s="24">
        <v>0</v>
      </c>
      <c r="R21" s="24">
        <v>0</v>
      </c>
      <c r="S21" s="24">
        <v>0</v>
      </c>
      <c r="T21" s="77">
        <v>0</v>
      </c>
      <c r="U21" s="359">
        <f t="shared" si="1"/>
        <v>0</v>
      </c>
      <c r="V21" s="3"/>
    </row>
    <row r="22" spans="2:22" s="108" customFormat="1" hidden="1" outlineLevel="1" x14ac:dyDescent="0.35">
      <c r="B22" s="9" t="str">
        <f>'MASTER Product Listing'!B15</f>
        <v>Additional Product</v>
      </c>
      <c r="C22" s="9">
        <f>'MASTER Product Listing'!C15</f>
        <v>0</v>
      </c>
      <c r="D22" s="9">
        <f>'MASTER Product Listing'!D15</f>
        <v>0</v>
      </c>
      <c r="F22" s="361">
        <v>0</v>
      </c>
      <c r="G22" s="24">
        <v>0</v>
      </c>
      <c r="H22" s="77">
        <v>0</v>
      </c>
      <c r="I22" s="24">
        <v>0</v>
      </c>
      <c r="J22" s="24">
        <v>0</v>
      </c>
      <c r="K22" s="24">
        <v>0</v>
      </c>
      <c r="L22" s="24">
        <v>0</v>
      </c>
      <c r="M22" s="24">
        <v>0</v>
      </c>
      <c r="N22" s="24">
        <v>0</v>
      </c>
      <c r="O22" s="24">
        <v>0</v>
      </c>
      <c r="P22" s="24">
        <v>0</v>
      </c>
      <c r="Q22" s="24">
        <v>0</v>
      </c>
      <c r="R22" s="24">
        <v>0</v>
      </c>
      <c r="S22" s="24">
        <v>0</v>
      </c>
      <c r="T22" s="77">
        <v>0</v>
      </c>
      <c r="U22" s="359">
        <f t="shared" si="1"/>
        <v>0</v>
      </c>
      <c r="V22" s="3"/>
    </row>
    <row r="23" spans="2:22" s="108" customFormat="1" hidden="1" outlineLevel="1" x14ac:dyDescent="0.35">
      <c r="B23" s="9" t="str">
        <f>'MASTER Product Listing'!B16</f>
        <v>Additional Product</v>
      </c>
      <c r="C23" s="9">
        <f>'MASTER Product Listing'!C16</f>
        <v>0</v>
      </c>
      <c r="D23" s="9">
        <f>'MASTER Product Listing'!D16</f>
        <v>0</v>
      </c>
      <c r="F23" s="361">
        <v>0</v>
      </c>
      <c r="G23" s="24">
        <v>0</v>
      </c>
      <c r="H23" s="77">
        <v>0</v>
      </c>
      <c r="I23" s="24">
        <v>0</v>
      </c>
      <c r="J23" s="24">
        <v>0</v>
      </c>
      <c r="K23" s="24">
        <v>0</v>
      </c>
      <c r="L23" s="24">
        <v>0</v>
      </c>
      <c r="M23" s="24">
        <v>0</v>
      </c>
      <c r="N23" s="24">
        <v>0</v>
      </c>
      <c r="O23" s="24">
        <v>0</v>
      </c>
      <c r="P23" s="24">
        <v>0</v>
      </c>
      <c r="Q23" s="24">
        <v>0</v>
      </c>
      <c r="R23" s="24">
        <v>0</v>
      </c>
      <c r="S23" s="24">
        <v>0</v>
      </c>
      <c r="T23" s="77">
        <v>0</v>
      </c>
      <c r="U23" s="359">
        <f t="shared" si="1"/>
        <v>0</v>
      </c>
      <c r="V23" s="3"/>
    </row>
    <row r="24" spans="2:22" s="108" customFormat="1" hidden="1" outlineLevel="1" x14ac:dyDescent="0.35">
      <c r="B24" s="9" t="str">
        <f>'MASTER Product Listing'!B17</f>
        <v>Additional Product</v>
      </c>
      <c r="C24" s="9">
        <f>'MASTER Product Listing'!C17</f>
        <v>0</v>
      </c>
      <c r="D24" s="9">
        <f>'MASTER Product Listing'!D17</f>
        <v>0</v>
      </c>
      <c r="F24" s="361">
        <v>0</v>
      </c>
      <c r="G24" s="24">
        <v>0</v>
      </c>
      <c r="H24" s="77">
        <v>0</v>
      </c>
      <c r="I24" s="24">
        <v>0</v>
      </c>
      <c r="J24" s="24">
        <v>0</v>
      </c>
      <c r="K24" s="24">
        <v>0</v>
      </c>
      <c r="L24" s="24">
        <v>0</v>
      </c>
      <c r="M24" s="24">
        <v>0</v>
      </c>
      <c r="N24" s="24">
        <v>0</v>
      </c>
      <c r="O24" s="24">
        <v>0</v>
      </c>
      <c r="P24" s="24">
        <v>0</v>
      </c>
      <c r="Q24" s="24">
        <v>0</v>
      </c>
      <c r="R24" s="24">
        <v>0</v>
      </c>
      <c r="S24" s="24">
        <v>0</v>
      </c>
      <c r="T24" s="77">
        <v>0</v>
      </c>
      <c r="U24" s="359">
        <f t="shared" si="1"/>
        <v>0</v>
      </c>
      <c r="V24" s="3"/>
    </row>
    <row r="25" spans="2:22" s="108" customFormat="1" hidden="1" outlineLevel="1" x14ac:dyDescent="0.35">
      <c r="B25" s="9" t="str">
        <f>'MASTER Product Listing'!B18</f>
        <v>Additional Product</v>
      </c>
      <c r="C25" s="9">
        <f>'MASTER Product Listing'!C18</f>
        <v>0</v>
      </c>
      <c r="D25" s="9">
        <f>'MASTER Product Listing'!D18</f>
        <v>0</v>
      </c>
      <c r="F25" s="361">
        <v>0</v>
      </c>
      <c r="G25" s="24">
        <v>0</v>
      </c>
      <c r="H25" s="77">
        <v>0</v>
      </c>
      <c r="I25" s="24">
        <v>0</v>
      </c>
      <c r="J25" s="24">
        <v>0</v>
      </c>
      <c r="K25" s="24">
        <v>0</v>
      </c>
      <c r="L25" s="24">
        <v>0</v>
      </c>
      <c r="M25" s="24">
        <v>0</v>
      </c>
      <c r="N25" s="24">
        <v>0</v>
      </c>
      <c r="O25" s="24">
        <v>0</v>
      </c>
      <c r="P25" s="24">
        <v>0</v>
      </c>
      <c r="Q25" s="24">
        <v>0</v>
      </c>
      <c r="R25" s="24">
        <v>0</v>
      </c>
      <c r="S25" s="24">
        <v>0</v>
      </c>
      <c r="T25" s="77">
        <v>0</v>
      </c>
      <c r="U25" s="359">
        <f t="shared" si="1"/>
        <v>0</v>
      </c>
      <c r="V25" s="3"/>
    </row>
    <row r="26" spans="2:22" s="108" customFormat="1" hidden="1" outlineLevel="1" x14ac:dyDescent="0.35">
      <c r="B26" s="9" t="str">
        <f>'MASTER Product Listing'!B19</f>
        <v>Additional Product</v>
      </c>
      <c r="C26" s="9">
        <f>'MASTER Product Listing'!C19</f>
        <v>0</v>
      </c>
      <c r="D26" s="9">
        <f>'MASTER Product Listing'!D19</f>
        <v>0</v>
      </c>
      <c r="F26" s="361">
        <v>0</v>
      </c>
      <c r="G26" s="24">
        <v>0</v>
      </c>
      <c r="H26" s="77">
        <v>0</v>
      </c>
      <c r="I26" s="24">
        <v>0</v>
      </c>
      <c r="J26" s="24">
        <v>0</v>
      </c>
      <c r="K26" s="24">
        <v>0</v>
      </c>
      <c r="L26" s="24">
        <v>0</v>
      </c>
      <c r="M26" s="24">
        <v>0</v>
      </c>
      <c r="N26" s="24">
        <v>0</v>
      </c>
      <c r="O26" s="24">
        <v>0</v>
      </c>
      <c r="P26" s="24">
        <v>0</v>
      </c>
      <c r="Q26" s="24">
        <v>0</v>
      </c>
      <c r="R26" s="24">
        <v>0</v>
      </c>
      <c r="S26" s="24">
        <v>0</v>
      </c>
      <c r="T26" s="77">
        <v>0</v>
      </c>
      <c r="U26" s="359">
        <f t="shared" si="1"/>
        <v>0</v>
      </c>
      <c r="V26" s="3"/>
    </row>
    <row r="27" spans="2:22" s="108" customFormat="1" ht="15" hidden="1" outlineLevel="1" thickBot="1" x14ac:dyDescent="0.4">
      <c r="B27" s="9" t="str">
        <f>'MASTER Product Listing'!B20</f>
        <v>Additional Product</v>
      </c>
      <c r="C27" s="9">
        <f>'MASTER Product Listing'!C20</f>
        <v>0</v>
      </c>
      <c r="D27" s="9">
        <f>'MASTER Product Listing'!D20</f>
        <v>0</v>
      </c>
      <c r="F27" s="361">
        <v>0</v>
      </c>
      <c r="G27" s="24">
        <v>0</v>
      </c>
      <c r="H27" s="77">
        <v>0</v>
      </c>
      <c r="I27" s="24">
        <v>0</v>
      </c>
      <c r="J27" s="24">
        <v>0</v>
      </c>
      <c r="K27" s="24">
        <v>0</v>
      </c>
      <c r="L27" s="24">
        <v>0</v>
      </c>
      <c r="M27" s="24">
        <v>0</v>
      </c>
      <c r="N27" s="24">
        <v>0</v>
      </c>
      <c r="O27" s="24">
        <v>0</v>
      </c>
      <c r="P27" s="24">
        <v>0</v>
      </c>
      <c r="Q27" s="24">
        <v>0</v>
      </c>
      <c r="R27" s="24">
        <v>0</v>
      </c>
      <c r="S27" s="24">
        <v>0</v>
      </c>
      <c r="T27" s="77">
        <v>0</v>
      </c>
      <c r="U27" s="359">
        <f t="shared" si="1"/>
        <v>0</v>
      </c>
      <c r="V27" s="3"/>
    </row>
    <row r="28" spans="2:22" ht="15" collapsed="1" thickBot="1" x14ac:dyDescent="0.4">
      <c r="C28" s="23"/>
      <c r="D28" s="94" t="s">
        <v>5</v>
      </c>
      <c r="E28" s="7"/>
      <c r="F28" s="358">
        <f>SUM(F10:F27)</f>
        <v>0</v>
      </c>
      <c r="G28" s="357">
        <f t="shared" ref="G28:U28" si="2">SUM(G10:G27)</f>
        <v>0</v>
      </c>
      <c r="H28" s="356">
        <f t="shared" si="2"/>
        <v>0</v>
      </c>
      <c r="I28" s="358">
        <f t="shared" si="2"/>
        <v>0</v>
      </c>
      <c r="J28" s="357">
        <f t="shared" si="2"/>
        <v>0</v>
      </c>
      <c r="K28" s="357">
        <f t="shared" si="2"/>
        <v>0</v>
      </c>
      <c r="L28" s="357">
        <f t="shared" si="2"/>
        <v>0</v>
      </c>
      <c r="M28" s="357">
        <f t="shared" si="2"/>
        <v>0</v>
      </c>
      <c r="N28" s="357">
        <f t="shared" si="2"/>
        <v>0</v>
      </c>
      <c r="O28" s="357">
        <f t="shared" si="2"/>
        <v>0</v>
      </c>
      <c r="P28" s="357">
        <f t="shared" si="2"/>
        <v>0</v>
      </c>
      <c r="Q28" s="357">
        <f t="shared" si="2"/>
        <v>0</v>
      </c>
      <c r="R28" s="357">
        <f t="shared" si="2"/>
        <v>0</v>
      </c>
      <c r="S28" s="357">
        <f t="shared" si="2"/>
        <v>0</v>
      </c>
      <c r="T28" s="356">
        <f t="shared" si="2"/>
        <v>0</v>
      </c>
      <c r="U28" s="360">
        <f t="shared" si="2"/>
        <v>0</v>
      </c>
    </row>
    <row r="29" spans="2:22" x14ac:dyDescent="0.35">
      <c r="B29" s="5" t="s">
        <v>114</v>
      </c>
      <c r="C29" s="23"/>
      <c r="J29" s="8"/>
      <c r="K29" s="8"/>
      <c r="L29" s="8"/>
      <c r="M29" s="8"/>
      <c r="N29" s="8"/>
      <c r="O29" s="8"/>
      <c r="P29" s="8"/>
      <c r="Q29" s="8"/>
      <c r="R29" s="8"/>
      <c r="S29" s="8"/>
      <c r="T29" s="8"/>
      <c r="U29" s="8"/>
      <c r="V29" s="8"/>
    </row>
  </sheetData>
  <mergeCells count="1">
    <mergeCell ref="B3:F3"/>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21FCE3-6662-43D7-9A3D-FD008DCDDF90}">
  <sheetPr>
    <tabColor theme="9" tint="-0.499984740745262"/>
  </sheetPr>
  <dimension ref="A1"/>
  <sheetViews>
    <sheetView showGridLines="0" zoomScaleNormal="100" workbookViewId="0">
      <selection activeCell="H40" sqref="H40"/>
    </sheetView>
  </sheetViews>
  <sheetFormatPr defaultColWidth="8.90625" defaultRowHeight="14.5" x14ac:dyDescent="0.35"/>
  <cols>
    <col min="1" max="16384" width="8.90625" style="108"/>
  </cols>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3E4F6D-D52E-46EE-878F-E7CABC7A2938}">
  <sheetPr>
    <tabColor theme="9" tint="0.79998168889431442"/>
  </sheetPr>
  <dimension ref="B2:V72"/>
  <sheetViews>
    <sheetView showGridLines="0" zoomScaleNormal="100" workbookViewId="0">
      <selection activeCell="T10" sqref="T10"/>
    </sheetView>
  </sheetViews>
  <sheetFormatPr defaultColWidth="8.90625" defaultRowHeight="14.5" outlineLevelRow="1" x14ac:dyDescent="0.35"/>
  <cols>
    <col min="1" max="1" width="1.81640625" style="21" customWidth="1"/>
    <col min="2" max="2" width="16.81640625" style="108" bestFit="1" customWidth="1"/>
    <col min="3" max="3" width="17.6328125" style="108" bestFit="1" customWidth="1"/>
    <col min="4" max="4" width="18.81640625" style="21" bestFit="1" customWidth="1"/>
    <col min="5" max="5" width="9.453125" style="82" customWidth="1"/>
    <col min="6" max="6" width="9.453125" style="82" bestFit="1" customWidth="1"/>
    <col min="7" max="7" width="10.453125" style="82" bestFit="1" customWidth="1"/>
    <col min="8" max="8" width="11.08984375" style="21" bestFit="1" customWidth="1"/>
    <col min="9" max="9" width="10.453125" style="21" bestFit="1" customWidth="1"/>
    <col min="10" max="12" width="9.453125" style="21" bestFit="1" customWidth="1"/>
    <col min="13" max="13" width="11.453125" style="21" bestFit="1" customWidth="1"/>
    <col min="14" max="19" width="9.453125" style="21" bestFit="1" customWidth="1"/>
    <col min="20" max="20" width="11.453125" style="21" bestFit="1" customWidth="1"/>
    <col min="21" max="16384" width="8.90625" style="21"/>
  </cols>
  <sheetData>
    <row r="2" spans="2:22" s="108" customFormat="1" outlineLevel="1" x14ac:dyDescent="0.35">
      <c r="B2" s="114" t="s">
        <v>102</v>
      </c>
      <c r="C2" s="107"/>
      <c r="V2" s="107"/>
    </row>
    <row r="3" spans="2:22" s="108" customFormat="1" ht="45.65" customHeight="1" outlineLevel="1" x14ac:dyDescent="0.35">
      <c r="B3" s="443" t="s">
        <v>104</v>
      </c>
      <c r="C3" s="443"/>
      <c r="D3" s="443"/>
      <c r="V3" s="107"/>
    </row>
    <row r="4" spans="2:22" s="108" customFormat="1" ht="5" customHeight="1" outlineLevel="1" x14ac:dyDescent="0.35">
      <c r="B4" s="239"/>
      <c r="C4" s="239"/>
      <c r="D4" s="239"/>
      <c r="V4" s="107"/>
    </row>
    <row r="5" spans="2:22" outlineLevel="1" x14ac:dyDescent="0.35">
      <c r="B5" s="20" t="s">
        <v>6</v>
      </c>
      <c r="D5" s="108"/>
    </row>
    <row r="6" spans="2:22" outlineLevel="1" x14ac:dyDescent="0.35">
      <c r="B6" s="19" t="s">
        <v>18</v>
      </c>
      <c r="C6" s="2"/>
      <c r="D6" s="108"/>
      <c r="E6" s="108"/>
      <c r="F6" s="108"/>
      <c r="G6" s="108"/>
      <c r="H6" s="108"/>
      <c r="I6" s="108"/>
      <c r="J6" s="108"/>
    </row>
    <row r="7" spans="2:22" x14ac:dyDescent="0.35">
      <c r="E7" s="108"/>
      <c r="F7" s="226"/>
      <c r="G7" s="108"/>
      <c r="H7" s="108"/>
      <c r="I7" s="108"/>
      <c r="J7" s="108"/>
    </row>
    <row r="8" spans="2:22" s="108" customFormat="1" x14ac:dyDescent="0.35">
      <c r="B8" s="191" t="s">
        <v>62</v>
      </c>
      <c r="C8" s="190"/>
      <c r="D8" s="190"/>
      <c r="E8" s="226"/>
      <c r="F8" s="225"/>
      <c r="G8" s="232"/>
    </row>
    <row r="9" spans="2:22" s="108" customFormat="1" x14ac:dyDescent="0.35">
      <c r="B9" s="10" t="s">
        <v>118</v>
      </c>
      <c r="C9" s="10" t="s">
        <v>45</v>
      </c>
      <c r="D9" s="10" t="s">
        <v>46</v>
      </c>
      <c r="E9" s="25">
        <v>44835</v>
      </c>
      <c r="F9" s="25">
        <v>44866</v>
      </c>
      <c r="G9" s="27">
        <v>44896</v>
      </c>
      <c r="H9" s="25">
        <v>44927</v>
      </c>
      <c r="I9" s="25">
        <v>44958</v>
      </c>
      <c r="J9" s="25">
        <v>44986</v>
      </c>
      <c r="K9" s="25">
        <v>45017</v>
      </c>
      <c r="L9" s="25">
        <v>45047</v>
      </c>
      <c r="M9" s="25">
        <v>45078</v>
      </c>
      <c r="N9" s="25">
        <v>45108</v>
      </c>
      <c r="O9" s="25">
        <v>45139</v>
      </c>
      <c r="P9" s="25">
        <v>45170</v>
      </c>
      <c r="Q9" s="25">
        <v>45200</v>
      </c>
      <c r="R9" s="25">
        <v>45231</v>
      </c>
      <c r="S9" s="25">
        <v>45261</v>
      </c>
      <c r="T9" s="11" t="s">
        <v>5</v>
      </c>
    </row>
    <row r="10" spans="2:22" s="108" customFormat="1" x14ac:dyDescent="0.35">
      <c r="B10" s="87" t="str">
        <f>'MASTER Product Listing'!B3</f>
        <v>Client 1</v>
      </c>
      <c r="C10" s="87" t="str">
        <f>'MASTER Product Listing'!C3</f>
        <v>Product Grouping 1</v>
      </c>
      <c r="D10" s="87" t="str">
        <f>'MASTER Product Listing'!D3</f>
        <v>Product A (Example)</v>
      </c>
      <c r="E10" s="290" cm="1">
        <f t="array" aca="1" ref="E10" ca="1">IFERROR(_xlfn.XLOOKUP($D10,'Production Forecast'!$D:$D,'Production Forecast'!F:F)*IF('Cost Changes'!$D$9&lt;=E$9,INDIRECT("'"&amp;$D10&amp;" Cost"&amp;"'!$D$16")*(1+'Cost Changes'!$C$9),INDIRECT("'"&amp;$D10&amp;" Cost"&amp;"'!$D$16")),0)</f>
        <v>0</v>
      </c>
      <c r="F10" s="290" cm="1">
        <f t="array" aca="1" ref="F10" ca="1">IFERROR(_xlfn.XLOOKUP($D10,'Production Forecast'!$D:$D,'Production Forecast'!G:G)*IF('Cost Changes'!$D$9&lt;=F$9,INDIRECT("'"&amp;$D10&amp;" Cost"&amp;"'!$D$16")*(1+'Cost Changes'!$C$9),INDIRECT("'"&amp;$D10&amp;" Cost"&amp;"'!$D$16")),0)</f>
        <v>0</v>
      </c>
      <c r="G10" s="291" cm="1">
        <f t="array" aca="1" ref="G10" ca="1">IFERROR(_xlfn.XLOOKUP($D10,'Production Forecast'!$D:$D,'Production Forecast'!H:H)*IF('Cost Changes'!$D$9&lt;=G$9,INDIRECT("'"&amp;$D10&amp;" Cost"&amp;"'!$D$16")*(1+'Cost Changes'!$C$9),INDIRECT("'"&amp;$D10&amp;" Cost"&amp;"'!$D$16")),0)</f>
        <v>0</v>
      </c>
      <c r="H10" s="290" cm="1">
        <f t="array" aca="1" ref="H10" ca="1">IFERROR(_xlfn.XLOOKUP($D10,'Production Forecast'!$D:$D,'Production Forecast'!I:I)*IF('Cost Changes'!$D$9&lt;=H$9,INDIRECT("'"&amp;$D10&amp;" Cost"&amp;"'!$D$16")*(1+'Cost Changes'!$C$9),INDIRECT("'"&amp;$D10&amp;" Cost"&amp;"'!$D$16")),0)</f>
        <v>0</v>
      </c>
      <c r="I10" s="290" cm="1">
        <f t="array" aca="1" ref="I10" ca="1">IFERROR(_xlfn.XLOOKUP($D10,'Production Forecast'!$D:$D,'Production Forecast'!J:J)*IF('Cost Changes'!$D$9&lt;=I$9,INDIRECT("'"&amp;$D10&amp;" Cost"&amp;"'!$D$16")*(1+'Cost Changes'!$C$9),INDIRECT("'"&amp;$D10&amp;" Cost"&amp;"'!$D$16")),0)</f>
        <v>0</v>
      </c>
      <c r="J10" s="290" cm="1">
        <f t="array" aca="1" ref="J10" ca="1">IFERROR(_xlfn.XLOOKUP($D10,'Production Forecast'!$D:$D,'Production Forecast'!K:K)*IF('Cost Changes'!$D$9&lt;=J$9,INDIRECT("'"&amp;$D10&amp;" Cost"&amp;"'!$D$16")*(1+'Cost Changes'!$C$9),INDIRECT("'"&amp;$D10&amp;" Cost"&amp;"'!$D$16")),0)</f>
        <v>0</v>
      </c>
      <c r="K10" s="290" cm="1">
        <f t="array" aca="1" ref="K10" ca="1">IFERROR(_xlfn.XLOOKUP($D10,'Production Forecast'!$D:$D,'Production Forecast'!L:L)*IF('Cost Changes'!$D$9&lt;=K$9,INDIRECT("'"&amp;$D10&amp;" Cost"&amp;"'!$D$16")*(1+'Cost Changes'!$C$9),INDIRECT("'"&amp;$D10&amp;" Cost"&amp;"'!$D$16")),0)</f>
        <v>0</v>
      </c>
      <c r="L10" s="290" cm="1">
        <f t="array" aca="1" ref="L10" ca="1">IFERROR(_xlfn.XLOOKUP($D10,'Production Forecast'!$D:$D,'Production Forecast'!M:M)*IF('Cost Changes'!$D$9&lt;=L$9,INDIRECT("'"&amp;$D10&amp;" Cost"&amp;"'!$D$16")*(1+'Cost Changes'!$C$9),INDIRECT("'"&amp;$D10&amp;" Cost"&amp;"'!$D$16")),0)</f>
        <v>0</v>
      </c>
      <c r="M10" s="290" cm="1">
        <f t="array" aca="1" ref="M10" ca="1">IFERROR(_xlfn.XLOOKUP($D10,'Production Forecast'!$D:$D,'Production Forecast'!N:N)*IF('Cost Changes'!$D$9&lt;=M$9,INDIRECT("'"&amp;$D10&amp;" Cost"&amp;"'!$D$16")*(1+'Cost Changes'!$C$9),INDIRECT("'"&amp;$D10&amp;" Cost"&amp;"'!$D$16")),0)</f>
        <v>0</v>
      </c>
      <c r="N10" s="290" cm="1">
        <f t="array" aca="1" ref="N10" ca="1">IFERROR(_xlfn.XLOOKUP($D10,'Production Forecast'!$D:$D,'Production Forecast'!O:O)*IF('Cost Changes'!$D$9&lt;=N$9,INDIRECT("'"&amp;$D10&amp;" Cost"&amp;"'!$D$16")*(1+'Cost Changes'!$C$9),INDIRECT("'"&amp;$D10&amp;" Cost"&amp;"'!$D$16")),0)</f>
        <v>0</v>
      </c>
      <c r="O10" s="290" cm="1">
        <f t="array" aca="1" ref="O10" ca="1">IFERROR(_xlfn.XLOOKUP($D10,'Production Forecast'!$D:$D,'Production Forecast'!P:P)*IF('Cost Changes'!$D$9&lt;=O$9,INDIRECT("'"&amp;$D10&amp;" Cost"&amp;"'!$D$16")*(1+'Cost Changes'!$C$9),INDIRECT("'"&amp;$D10&amp;" Cost"&amp;"'!$D$16")),0)</f>
        <v>0</v>
      </c>
      <c r="P10" s="290" cm="1">
        <f t="array" aca="1" ref="P10" ca="1">IFERROR(_xlfn.XLOOKUP($D10,'Production Forecast'!$D:$D,'Production Forecast'!Q:Q)*IF('Cost Changes'!$D$9&lt;=P$9,INDIRECT("'"&amp;$D10&amp;" Cost"&amp;"'!$D$16")*(1+'Cost Changes'!$C$9),INDIRECT("'"&amp;$D10&amp;" Cost"&amp;"'!$D$16")),0)</f>
        <v>0</v>
      </c>
      <c r="Q10" s="290" cm="1">
        <f t="array" aca="1" ref="Q10" ca="1">IFERROR(_xlfn.XLOOKUP($D10,'Production Forecast'!$D:$D,'Production Forecast'!R:R)*IF('Cost Changes'!$D$9&lt;=Q$9,INDIRECT("'"&amp;$D10&amp;" Cost"&amp;"'!$D$16")*(1+'Cost Changes'!$C$9),INDIRECT("'"&amp;$D10&amp;" Cost"&amp;"'!$D$16")),0)</f>
        <v>0</v>
      </c>
      <c r="R10" s="290" cm="1">
        <f t="array" aca="1" ref="R10" ca="1">IFERROR(_xlfn.XLOOKUP($D10,'Production Forecast'!$D:$D,'Production Forecast'!S:S)*IF('Cost Changes'!$D$9&lt;=R$9,INDIRECT("'"&amp;$D10&amp;" Cost"&amp;"'!$D$16")*(1+'Cost Changes'!$C$9),INDIRECT("'"&amp;$D10&amp;" Cost"&amp;"'!$D$16")),0)</f>
        <v>0</v>
      </c>
      <c r="S10" s="290" cm="1">
        <f t="array" aca="1" ref="S10" ca="1">IFERROR(_xlfn.XLOOKUP($D10,'Production Forecast'!$D:$D,'Production Forecast'!T:T)*IF('Cost Changes'!$D$9&lt;=S$9,INDIRECT("'"&amp;$D10&amp;" Cost"&amp;"'!$D$16")*(1+'Cost Changes'!$C$9),INDIRECT("'"&amp;$D10&amp;" Cost"&amp;"'!$D$16")),0)</f>
        <v>0</v>
      </c>
      <c r="T10" s="292">
        <f t="shared" ref="T10:T17" ca="1" si="0">SUM(H10:S10)</f>
        <v>0</v>
      </c>
    </row>
    <row r="11" spans="2:22" s="108" customFormat="1" x14ac:dyDescent="0.35">
      <c r="B11" s="88" t="str">
        <f>'MASTER Product Listing'!B4</f>
        <v>Client 1</v>
      </c>
      <c r="C11" s="88" t="str">
        <f>'MASTER Product Listing'!C4</f>
        <v>Product Grouping 2</v>
      </c>
      <c r="D11" s="88" t="str">
        <f>'MASTER Product Listing'!D4</f>
        <v>Product B</v>
      </c>
      <c r="E11" s="293" cm="1">
        <f t="array" aca="1" ref="E11" ca="1">IFERROR(_xlfn.XLOOKUP($D11,'Production Forecast'!$D:$D,'Production Forecast'!F:F)*IF('Cost Changes'!$D$9&lt;=E$9,INDIRECT("'"&amp;$D11&amp;" Cost"&amp;"'!$D$16")*(1+'Cost Changes'!$C$9),INDIRECT("'"&amp;$D11&amp;" Cost"&amp;"'!$D$16")),0)</f>
        <v>0</v>
      </c>
      <c r="F11" s="293" cm="1">
        <f t="array" aca="1" ref="F11" ca="1">IFERROR(_xlfn.XLOOKUP($D11,'Production Forecast'!$D:$D,'Production Forecast'!G:G)*IF('Cost Changes'!$D$9&lt;=F$9,INDIRECT("'"&amp;$D11&amp;" Cost"&amp;"'!$D$16")*(1+'Cost Changes'!$C$9),INDIRECT("'"&amp;$D11&amp;" Cost"&amp;"'!$D$16")),0)</f>
        <v>0</v>
      </c>
      <c r="G11" s="294" cm="1">
        <f t="array" aca="1" ref="G11" ca="1">IFERROR(_xlfn.XLOOKUP($D11,'Production Forecast'!$D:$D,'Production Forecast'!H:H)*IF('Cost Changes'!$D$9&lt;=G$9,INDIRECT("'"&amp;$D11&amp;" Cost"&amp;"'!$D$16")*(1+'Cost Changes'!$C$9),INDIRECT("'"&amp;$D11&amp;" Cost"&amp;"'!$D$16")),0)</f>
        <v>0</v>
      </c>
      <c r="H11" s="293" cm="1">
        <f t="array" aca="1" ref="H11" ca="1">IFERROR(_xlfn.XLOOKUP($D11,'Production Forecast'!$D:$D,'Production Forecast'!I:I)*IF('Cost Changes'!$D$9&lt;=H$9,INDIRECT("'"&amp;$D11&amp;" Cost"&amp;"'!$D$16")*(1+'Cost Changes'!$C$9),INDIRECT("'"&amp;$D11&amp;" Cost"&amp;"'!$D$16")),0)</f>
        <v>0</v>
      </c>
      <c r="I11" s="293" cm="1">
        <f t="array" aca="1" ref="I11" ca="1">IFERROR(_xlfn.XLOOKUP($D11,'Production Forecast'!$D:$D,'Production Forecast'!J:J)*IF('Cost Changes'!$D$9&lt;=I$9,INDIRECT("'"&amp;$D11&amp;" Cost"&amp;"'!$D$16")*(1+'Cost Changes'!$C$9),INDIRECT("'"&amp;$D11&amp;" Cost"&amp;"'!$D$16")),0)</f>
        <v>0</v>
      </c>
      <c r="J11" s="293" cm="1">
        <f t="array" aca="1" ref="J11" ca="1">IFERROR(_xlfn.XLOOKUP($D11,'Production Forecast'!$D:$D,'Production Forecast'!K:K)*IF('Cost Changes'!$D$9&lt;=J$9,INDIRECT("'"&amp;$D11&amp;" Cost"&amp;"'!$D$16")*(1+'Cost Changes'!$C$9),INDIRECT("'"&amp;$D11&amp;" Cost"&amp;"'!$D$16")),0)</f>
        <v>0</v>
      </c>
      <c r="K11" s="293" cm="1">
        <f t="array" aca="1" ref="K11" ca="1">IFERROR(_xlfn.XLOOKUP($D11,'Production Forecast'!$D:$D,'Production Forecast'!L:L)*IF('Cost Changes'!$D$9&lt;=K$9,INDIRECT("'"&amp;$D11&amp;" Cost"&amp;"'!$D$16")*(1+'Cost Changes'!$C$9),INDIRECT("'"&amp;$D11&amp;" Cost"&amp;"'!$D$16")),0)</f>
        <v>0</v>
      </c>
      <c r="L11" s="293" cm="1">
        <f t="array" aca="1" ref="L11" ca="1">IFERROR(_xlfn.XLOOKUP($D11,'Production Forecast'!$D:$D,'Production Forecast'!M:M)*IF('Cost Changes'!$D$9&lt;=L$9,INDIRECT("'"&amp;$D11&amp;" Cost"&amp;"'!$D$16")*(1+'Cost Changes'!$C$9),INDIRECT("'"&amp;$D11&amp;" Cost"&amp;"'!$D$16")),0)</f>
        <v>0</v>
      </c>
      <c r="M11" s="293" cm="1">
        <f t="array" aca="1" ref="M11" ca="1">IFERROR(_xlfn.XLOOKUP($D11,'Production Forecast'!$D:$D,'Production Forecast'!N:N)*IF('Cost Changes'!$D$9&lt;=M$9,INDIRECT("'"&amp;$D11&amp;" Cost"&amp;"'!$D$16")*(1+'Cost Changes'!$C$9),INDIRECT("'"&amp;$D11&amp;" Cost"&amp;"'!$D$16")),0)</f>
        <v>0</v>
      </c>
      <c r="N11" s="293" cm="1">
        <f t="array" aca="1" ref="N11" ca="1">IFERROR(_xlfn.XLOOKUP($D11,'Production Forecast'!$D:$D,'Production Forecast'!O:O)*IF('Cost Changes'!$D$9&lt;=N$9,INDIRECT("'"&amp;$D11&amp;" Cost"&amp;"'!$D$16")*(1+'Cost Changes'!$C$9),INDIRECT("'"&amp;$D11&amp;" Cost"&amp;"'!$D$16")),0)</f>
        <v>0</v>
      </c>
      <c r="O11" s="293" cm="1">
        <f t="array" aca="1" ref="O11" ca="1">IFERROR(_xlfn.XLOOKUP($D11,'Production Forecast'!$D:$D,'Production Forecast'!P:P)*IF('Cost Changes'!$D$9&lt;=O$9,INDIRECT("'"&amp;$D11&amp;" Cost"&amp;"'!$D$16")*(1+'Cost Changes'!$C$9),INDIRECT("'"&amp;$D11&amp;" Cost"&amp;"'!$D$16")),0)</f>
        <v>0</v>
      </c>
      <c r="P11" s="293" cm="1">
        <f t="array" aca="1" ref="P11" ca="1">IFERROR(_xlfn.XLOOKUP($D11,'Production Forecast'!$D:$D,'Production Forecast'!Q:Q)*IF('Cost Changes'!$D$9&lt;=P$9,INDIRECT("'"&amp;$D11&amp;" Cost"&amp;"'!$D$16")*(1+'Cost Changes'!$C$9),INDIRECT("'"&amp;$D11&amp;" Cost"&amp;"'!$D$16")),0)</f>
        <v>0</v>
      </c>
      <c r="Q11" s="293" cm="1">
        <f t="array" aca="1" ref="Q11" ca="1">IFERROR(_xlfn.XLOOKUP($D11,'Production Forecast'!$D:$D,'Production Forecast'!R:R)*IF('Cost Changes'!$D$9&lt;=Q$9,INDIRECT("'"&amp;$D11&amp;" Cost"&amp;"'!$D$16")*(1+'Cost Changes'!$C$9),INDIRECT("'"&amp;$D11&amp;" Cost"&amp;"'!$D$16")),0)</f>
        <v>0</v>
      </c>
      <c r="R11" s="293" cm="1">
        <f t="array" aca="1" ref="R11" ca="1">IFERROR(_xlfn.XLOOKUP($D11,'Production Forecast'!$D:$D,'Production Forecast'!S:S)*IF('Cost Changes'!$D$9&lt;=R$9,INDIRECT("'"&amp;$D11&amp;" Cost"&amp;"'!$D$16")*(1+'Cost Changes'!$C$9),INDIRECT("'"&amp;$D11&amp;" Cost"&amp;"'!$D$16")),0)</f>
        <v>0</v>
      </c>
      <c r="S11" s="293" cm="1">
        <f t="array" aca="1" ref="S11" ca="1">IFERROR(_xlfn.XLOOKUP($D11,'Production Forecast'!$D:$D,'Production Forecast'!T:T)*IF('Cost Changes'!$D$9&lt;=S$9,INDIRECT("'"&amp;$D11&amp;" Cost"&amp;"'!$D$16")*(1+'Cost Changes'!$C$9),INDIRECT("'"&amp;$D11&amp;" Cost"&amp;"'!$D$16")),0)</f>
        <v>0</v>
      </c>
      <c r="T11" s="295">
        <f t="shared" ca="1" si="0"/>
        <v>0</v>
      </c>
    </row>
    <row r="12" spans="2:22" s="108" customFormat="1" x14ac:dyDescent="0.35">
      <c r="B12" s="89" t="str">
        <f>'MASTER Product Listing'!B5</f>
        <v>Client 2</v>
      </c>
      <c r="C12" s="89" t="str">
        <f>'MASTER Product Listing'!C5</f>
        <v>Product Grouping 3</v>
      </c>
      <c r="D12" s="89" t="str">
        <f>'MASTER Product Listing'!D5</f>
        <v>Product C</v>
      </c>
      <c r="E12" s="293" cm="1">
        <f t="array" aca="1" ref="E12" ca="1">IFERROR(_xlfn.XLOOKUP($D12,'Production Forecast'!$D:$D,'Production Forecast'!F:F)*IF('Cost Changes'!$D$9&lt;=E$9,INDIRECT("'"&amp;$D12&amp;" Cost"&amp;"'!$D$16")*(1+'Cost Changes'!$C$9),INDIRECT("'"&amp;$D12&amp;" Cost"&amp;"'!$D$16")),0)</f>
        <v>0</v>
      </c>
      <c r="F12" s="293" cm="1">
        <f t="array" aca="1" ref="F12" ca="1">IFERROR(_xlfn.XLOOKUP($D12,'Production Forecast'!$D:$D,'Production Forecast'!G:G)*IF('Cost Changes'!$D$9&lt;=F$9,INDIRECT("'"&amp;$D12&amp;" Cost"&amp;"'!$D$16")*(1+'Cost Changes'!$C$9),INDIRECT("'"&amp;$D12&amp;" Cost"&amp;"'!$D$16")),0)</f>
        <v>0</v>
      </c>
      <c r="G12" s="294" cm="1">
        <f t="array" aca="1" ref="G12" ca="1">IFERROR(_xlfn.XLOOKUP($D12,'Production Forecast'!$D:$D,'Production Forecast'!H:H)*IF('Cost Changes'!$D$9&lt;=G$9,INDIRECT("'"&amp;$D12&amp;" Cost"&amp;"'!$D$16")*(1+'Cost Changes'!$C$9),INDIRECT("'"&amp;$D12&amp;" Cost"&amp;"'!$D$16")),0)</f>
        <v>0</v>
      </c>
      <c r="H12" s="293" cm="1">
        <f t="array" aca="1" ref="H12" ca="1">IFERROR(_xlfn.XLOOKUP($D12,'Production Forecast'!$D:$D,'Production Forecast'!I:I)*IF('Cost Changes'!$D$9&lt;=H$9,INDIRECT("'"&amp;$D12&amp;" Cost"&amp;"'!$D$16")*(1+'Cost Changes'!$C$9),INDIRECT("'"&amp;$D12&amp;" Cost"&amp;"'!$D$16")),0)</f>
        <v>0</v>
      </c>
      <c r="I12" s="293" cm="1">
        <f t="array" aca="1" ref="I12" ca="1">IFERROR(_xlfn.XLOOKUP($D12,'Production Forecast'!$D:$D,'Production Forecast'!J:J)*IF('Cost Changes'!$D$9&lt;=I$9,INDIRECT("'"&amp;$D12&amp;" Cost"&amp;"'!$D$16")*(1+'Cost Changes'!$C$9),INDIRECT("'"&amp;$D12&amp;" Cost"&amp;"'!$D$16")),0)</f>
        <v>0</v>
      </c>
      <c r="J12" s="293" cm="1">
        <f t="array" aca="1" ref="J12" ca="1">IFERROR(_xlfn.XLOOKUP($D12,'Production Forecast'!$D:$D,'Production Forecast'!K:K)*IF('Cost Changes'!$D$9&lt;=J$9,INDIRECT("'"&amp;$D12&amp;" Cost"&amp;"'!$D$16")*(1+'Cost Changes'!$C$9),INDIRECT("'"&amp;$D12&amp;" Cost"&amp;"'!$D$16")),0)</f>
        <v>0</v>
      </c>
      <c r="K12" s="293" cm="1">
        <f t="array" aca="1" ref="K12" ca="1">IFERROR(_xlfn.XLOOKUP($D12,'Production Forecast'!$D:$D,'Production Forecast'!L:L)*IF('Cost Changes'!$D$9&lt;=K$9,INDIRECT("'"&amp;$D12&amp;" Cost"&amp;"'!$D$16")*(1+'Cost Changes'!$C$9),INDIRECT("'"&amp;$D12&amp;" Cost"&amp;"'!$D$16")),0)</f>
        <v>0</v>
      </c>
      <c r="L12" s="293" cm="1">
        <f t="array" aca="1" ref="L12" ca="1">IFERROR(_xlfn.XLOOKUP($D12,'Production Forecast'!$D:$D,'Production Forecast'!M:M)*IF('Cost Changes'!$D$9&lt;=L$9,INDIRECT("'"&amp;$D12&amp;" Cost"&amp;"'!$D$16")*(1+'Cost Changes'!$C$9),INDIRECT("'"&amp;$D12&amp;" Cost"&amp;"'!$D$16")),0)</f>
        <v>0</v>
      </c>
      <c r="M12" s="293" cm="1">
        <f t="array" aca="1" ref="M12" ca="1">IFERROR(_xlfn.XLOOKUP($D12,'Production Forecast'!$D:$D,'Production Forecast'!N:N)*IF('Cost Changes'!$D$9&lt;=M$9,INDIRECT("'"&amp;$D12&amp;" Cost"&amp;"'!$D$16")*(1+'Cost Changes'!$C$9),INDIRECT("'"&amp;$D12&amp;" Cost"&amp;"'!$D$16")),0)</f>
        <v>0</v>
      </c>
      <c r="N12" s="293" cm="1">
        <f t="array" aca="1" ref="N12" ca="1">IFERROR(_xlfn.XLOOKUP($D12,'Production Forecast'!$D:$D,'Production Forecast'!O:O)*IF('Cost Changes'!$D$9&lt;=N$9,INDIRECT("'"&amp;$D12&amp;" Cost"&amp;"'!$D$16")*(1+'Cost Changes'!$C$9),INDIRECT("'"&amp;$D12&amp;" Cost"&amp;"'!$D$16")),0)</f>
        <v>0</v>
      </c>
      <c r="O12" s="293" cm="1">
        <f t="array" aca="1" ref="O12" ca="1">IFERROR(_xlfn.XLOOKUP($D12,'Production Forecast'!$D:$D,'Production Forecast'!P:P)*IF('Cost Changes'!$D$9&lt;=O$9,INDIRECT("'"&amp;$D12&amp;" Cost"&amp;"'!$D$16")*(1+'Cost Changes'!$C$9),INDIRECT("'"&amp;$D12&amp;" Cost"&amp;"'!$D$16")),0)</f>
        <v>0</v>
      </c>
      <c r="P12" s="293" cm="1">
        <f t="array" aca="1" ref="P12" ca="1">IFERROR(_xlfn.XLOOKUP($D12,'Production Forecast'!$D:$D,'Production Forecast'!Q:Q)*IF('Cost Changes'!$D$9&lt;=P$9,INDIRECT("'"&amp;$D12&amp;" Cost"&amp;"'!$D$16")*(1+'Cost Changes'!$C$9),INDIRECT("'"&amp;$D12&amp;" Cost"&amp;"'!$D$16")),0)</f>
        <v>0</v>
      </c>
      <c r="Q12" s="293" cm="1">
        <f t="array" aca="1" ref="Q12" ca="1">IFERROR(_xlfn.XLOOKUP($D12,'Production Forecast'!$D:$D,'Production Forecast'!R:R)*IF('Cost Changes'!$D$9&lt;=Q$9,INDIRECT("'"&amp;$D12&amp;" Cost"&amp;"'!$D$16")*(1+'Cost Changes'!$C$9),INDIRECT("'"&amp;$D12&amp;" Cost"&amp;"'!$D$16")),0)</f>
        <v>0</v>
      </c>
      <c r="R12" s="293" cm="1">
        <f t="array" aca="1" ref="R12" ca="1">IFERROR(_xlfn.XLOOKUP($D12,'Production Forecast'!$D:$D,'Production Forecast'!S:S)*IF('Cost Changes'!$D$9&lt;=R$9,INDIRECT("'"&amp;$D12&amp;" Cost"&amp;"'!$D$16")*(1+'Cost Changes'!$C$9),INDIRECT("'"&amp;$D12&amp;" Cost"&amp;"'!$D$16")),0)</f>
        <v>0</v>
      </c>
      <c r="S12" s="293" cm="1">
        <f t="array" aca="1" ref="S12" ca="1">IFERROR(_xlfn.XLOOKUP($D12,'Production Forecast'!$D:$D,'Production Forecast'!T:T)*IF('Cost Changes'!$D$9&lt;=S$9,INDIRECT("'"&amp;$D12&amp;" Cost"&amp;"'!$D$16")*(1+'Cost Changes'!$C$9),INDIRECT("'"&amp;$D12&amp;" Cost"&amp;"'!$D$16")),0)</f>
        <v>0</v>
      </c>
      <c r="T12" s="295">
        <f t="shared" ca="1" si="0"/>
        <v>0</v>
      </c>
    </row>
    <row r="13" spans="2:22" s="108" customFormat="1" x14ac:dyDescent="0.35">
      <c r="B13" s="88" t="str">
        <f>'MASTER Product Listing'!B6</f>
        <v>Client 2</v>
      </c>
      <c r="C13" s="88" t="str">
        <f>'MASTER Product Listing'!C6</f>
        <v>Product Grouping 3</v>
      </c>
      <c r="D13" s="88" t="str">
        <f>'MASTER Product Listing'!D6</f>
        <v>Product D</v>
      </c>
      <c r="E13" s="293" cm="1">
        <f t="array" aca="1" ref="E13" ca="1">IFERROR(_xlfn.XLOOKUP($D13,'Production Forecast'!$D:$D,'Production Forecast'!F:F)*IF('Cost Changes'!$D$9&lt;=E$9,INDIRECT("'"&amp;$D13&amp;" Cost"&amp;"'!$D$16")*(1+'Cost Changes'!$C$9),INDIRECT("'"&amp;$D13&amp;" Cost"&amp;"'!$D$16")),0)</f>
        <v>0</v>
      </c>
      <c r="F13" s="293" cm="1">
        <f t="array" aca="1" ref="F13" ca="1">IFERROR(_xlfn.XLOOKUP($D13,'Production Forecast'!$D:$D,'Production Forecast'!G:G)*IF('Cost Changes'!$D$9&lt;=F$9,INDIRECT("'"&amp;$D13&amp;" Cost"&amp;"'!$D$16")*(1+'Cost Changes'!$C$9),INDIRECT("'"&amp;$D13&amp;" Cost"&amp;"'!$D$16")),0)</f>
        <v>0</v>
      </c>
      <c r="G13" s="294" cm="1">
        <f t="array" aca="1" ref="G13" ca="1">IFERROR(_xlfn.XLOOKUP($D13,'Production Forecast'!$D:$D,'Production Forecast'!H:H)*IF('Cost Changes'!$D$9&lt;=G$9,INDIRECT("'"&amp;$D13&amp;" Cost"&amp;"'!$D$16")*(1+'Cost Changes'!$C$9),INDIRECT("'"&amp;$D13&amp;" Cost"&amp;"'!$D$16")),0)</f>
        <v>0</v>
      </c>
      <c r="H13" s="293" cm="1">
        <f t="array" aca="1" ref="H13" ca="1">IFERROR(_xlfn.XLOOKUP($D13,'Production Forecast'!$D:$D,'Production Forecast'!I:I)*IF('Cost Changes'!$D$9&lt;=H$9,INDIRECT("'"&amp;$D13&amp;" Cost"&amp;"'!$D$16")*(1+'Cost Changes'!$C$9),INDIRECT("'"&amp;$D13&amp;" Cost"&amp;"'!$D$16")),0)</f>
        <v>0</v>
      </c>
      <c r="I13" s="293" cm="1">
        <f t="array" aca="1" ref="I13" ca="1">IFERROR(_xlfn.XLOOKUP($D13,'Production Forecast'!$D:$D,'Production Forecast'!J:J)*IF('Cost Changes'!$D$9&lt;=I$9,INDIRECT("'"&amp;$D13&amp;" Cost"&amp;"'!$D$16")*(1+'Cost Changes'!$C$9),INDIRECT("'"&amp;$D13&amp;" Cost"&amp;"'!$D$16")),0)</f>
        <v>0</v>
      </c>
      <c r="J13" s="293" cm="1">
        <f t="array" aca="1" ref="J13" ca="1">IFERROR(_xlfn.XLOOKUP($D13,'Production Forecast'!$D:$D,'Production Forecast'!K:K)*IF('Cost Changes'!$D$9&lt;=J$9,INDIRECT("'"&amp;$D13&amp;" Cost"&amp;"'!$D$16")*(1+'Cost Changes'!$C$9),INDIRECT("'"&amp;$D13&amp;" Cost"&amp;"'!$D$16")),0)</f>
        <v>0</v>
      </c>
      <c r="K13" s="293" cm="1">
        <f t="array" aca="1" ref="K13" ca="1">IFERROR(_xlfn.XLOOKUP($D13,'Production Forecast'!$D:$D,'Production Forecast'!L:L)*IF('Cost Changes'!$D$9&lt;=K$9,INDIRECT("'"&amp;$D13&amp;" Cost"&amp;"'!$D$16")*(1+'Cost Changes'!$C$9),INDIRECT("'"&amp;$D13&amp;" Cost"&amp;"'!$D$16")),0)</f>
        <v>0</v>
      </c>
      <c r="L13" s="293" cm="1">
        <f t="array" aca="1" ref="L13" ca="1">IFERROR(_xlfn.XLOOKUP($D13,'Production Forecast'!$D:$D,'Production Forecast'!M:M)*IF('Cost Changes'!$D$9&lt;=L$9,INDIRECT("'"&amp;$D13&amp;" Cost"&amp;"'!$D$16")*(1+'Cost Changes'!$C$9),INDIRECT("'"&amp;$D13&amp;" Cost"&amp;"'!$D$16")),0)</f>
        <v>0</v>
      </c>
      <c r="M13" s="293" cm="1">
        <f t="array" aca="1" ref="M13" ca="1">IFERROR(_xlfn.XLOOKUP($D13,'Production Forecast'!$D:$D,'Production Forecast'!N:N)*IF('Cost Changes'!$D$9&lt;=M$9,INDIRECT("'"&amp;$D13&amp;" Cost"&amp;"'!$D$16")*(1+'Cost Changes'!$C$9),INDIRECT("'"&amp;$D13&amp;" Cost"&amp;"'!$D$16")),0)</f>
        <v>0</v>
      </c>
      <c r="N13" s="293" cm="1">
        <f t="array" aca="1" ref="N13" ca="1">IFERROR(_xlfn.XLOOKUP($D13,'Production Forecast'!$D:$D,'Production Forecast'!O:O)*IF('Cost Changes'!$D$9&lt;=N$9,INDIRECT("'"&amp;$D13&amp;" Cost"&amp;"'!$D$16")*(1+'Cost Changes'!$C$9),INDIRECT("'"&amp;$D13&amp;" Cost"&amp;"'!$D$16")),0)</f>
        <v>0</v>
      </c>
      <c r="O13" s="293" cm="1">
        <f t="array" aca="1" ref="O13" ca="1">IFERROR(_xlfn.XLOOKUP($D13,'Production Forecast'!$D:$D,'Production Forecast'!P:P)*IF('Cost Changes'!$D$9&lt;=O$9,INDIRECT("'"&amp;$D13&amp;" Cost"&amp;"'!$D$16")*(1+'Cost Changes'!$C$9),INDIRECT("'"&amp;$D13&amp;" Cost"&amp;"'!$D$16")),0)</f>
        <v>0</v>
      </c>
      <c r="P13" s="293" cm="1">
        <f t="array" aca="1" ref="P13" ca="1">IFERROR(_xlfn.XLOOKUP($D13,'Production Forecast'!$D:$D,'Production Forecast'!Q:Q)*IF('Cost Changes'!$D$9&lt;=P$9,INDIRECT("'"&amp;$D13&amp;" Cost"&amp;"'!$D$16")*(1+'Cost Changes'!$C$9),INDIRECT("'"&amp;$D13&amp;" Cost"&amp;"'!$D$16")),0)</f>
        <v>0</v>
      </c>
      <c r="Q13" s="293" cm="1">
        <f t="array" aca="1" ref="Q13" ca="1">IFERROR(_xlfn.XLOOKUP($D13,'Production Forecast'!$D:$D,'Production Forecast'!R:R)*IF('Cost Changes'!$D$9&lt;=Q$9,INDIRECT("'"&amp;$D13&amp;" Cost"&amp;"'!$D$16")*(1+'Cost Changes'!$C$9),INDIRECT("'"&amp;$D13&amp;" Cost"&amp;"'!$D$16")),0)</f>
        <v>0</v>
      </c>
      <c r="R13" s="293" cm="1">
        <f t="array" aca="1" ref="R13" ca="1">IFERROR(_xlfn.XLOOKUP($D13,'Production Forecast'!$D:$D,'Production Forecast'!S:S)*IF('Cost Changes'!$D$9&lt;=R$9,INDIRECT("'"&amp;$D13&amp;" Cost"&amp;"'!$D$16")*(1+'Cost Changes'!$C$9),INDIRECT("'"&amp;$D13&amp;" Cost"&amp;"'!$D$16")),0)</f>
        <v>0</v>
      </c>
      <c r="S13" s="293" cm="1">
        <f t="array" aca="1" ref="S13" ca="1">IFERROR(_xlfn.XLOOKUP($D13,'Production Forecast'!$D:$D,'Production Forecast'!T:T)*IF('Cost Changes'!$D$9&lt;=S$9,INDIRECT("'"&amp;$D13&amp;" Cost"&amp;"'!$D$16")*(1+'Cost Changes'!$C$9),INDIRECT("'"&amp;$D13&amp;" Cost"&amp;"'!$D$16")),0)</f>
        <v>0</v>
      </c>
      <c r="T13" s="295">
        <f t="shared" ca="1" si="0"/>
        <v>0</v>
      </c>
    </row>
    <row r="14" spans="2:22" s="108" customFormat="1" hidden="1" outlineLevel="1" x14ac:dyDescent="0.35">
      <c r="B14" s="88" t="str">
        <f>'MASTER Product Listing'!B7</f>
        <v>Additional Product</v>
      </c>
      <c r="C14" s="88">
        <f>'MASTER Product Listing'!C7</f>
        <v>0</v>
      </c>
      <c r="D14" s="88">
        <f>'MASTER Product Listing'!D7</f>
        <v>0</v>
      </c>
      <c r="E14" s="293" cm="1">
        <f t="array" aca="1" ref="E14" ca="1">IFERROR(_xlfn.XLOOKUP($D14,'Production Forecast'!$D:$D,'Production Forecast'!F:F)*IF('Cost Changes'!$D$9&lt;=E$9,INDIRECT("'"&amp;$D14&amp;" Cost"&amp;"'!$D$16")*(1+'Cost Changes'!$C$9),INDIRECT("'"&amp;$D14&amp;" Cost"&amp;"'!$D$16")),0)</f>
        <v>0</v>
      </c>
      <c r="F14" s="293" cm="1">
        <f t="array" aca="1" ref="F14" ca="1">IFERROR(_xlfn.XLOOKUP($D14,'Production Forecast'!$D:$D,'Production Forecast'!G:G)*IF('Cost Changes'!$D$9&lt;=F$9,INDIRECT("'"&amp;$D14&amp;" Cost"&amp;"'!$D$16")*(1+'Cost Changes'!$C$9),INDIRECT("'"&amp;$D14&amp;" Cost"&amp;"'!$D$16")),0)</f>
        <v>0</v>
      </c>
      <c r="G14" s="294" cm="1">
        <f t="array" aca="1" ref="G14" ca="1">IFERROR(_xlfn.XLOOKUP($D14,'Production Forecast'!$D:$D,'Production Forecast'!H:H)*IF('Cost Changes'!$D$9&lt;=G$9,INDIRECT("'"&amp;$D14&amp;" Cost"&amp;"'!$D$16")*(1+'Cost Changes'!$C$9),INDIRECT("'"&amp;$D14&amp;" Cost"&amp;"'!$D$16")),0)</f>
        <v>0</v>
      </c>
      <c r="H14" s="293" cm="1">
        <f t="array" aca="1" ref="H14" ca="1">IFERROR(_xlfn.XLOOKUP($D14,'Production Forecast'!$D:$D,'Production Forecast'!I:I)*IF('Cost Changes'!$D$9&lt;=H$9,INDIRECT("'"&amp;$D14&amp;" Cost"&amp;"'!$D$16")*(1+'Cost Changes'!$C$9),INDIRECT("'"&amp;$D14&amp;" Cost"&amp;"'!$D$16")),0)</f>
        <v>0</v>
      </c>
      <c r="I14" s="293" cm="1">
        <f t="array" aca="1" ref="I14" ca="1">IFERROR(_xlfn.XLOOKUP($D14,'Production Forecast'!$D:$D,'Production Forecast'!J:J)*IF('Cost Changes'!$D$9&lt;=I$9,INDIRECT("'"&amp;$D14&amp;" Cost"&amp;"'!$D$16")*(1+'Cost Changes'!$C$9),INDIRECT("'"&amp;$D14&amp;" Cost"&amp;"'!$D$16")),0)</f>
        <v>0</v>
      </c>
      <c r="J14" s="293" cm="1">
        <f t="array" aca="1" ref="J14" ca="1">IFERROR(_xlfn.XLOOKUP($D14,'Production Forecast'!$D:$D,'Production Forecast'!K:K)*IF('Cost Changes'!$D$9&lt;=J$9,INDIRECT("'"&amp;$D14&amp;" Cost"&amp;"'!$D$16")*(1+'Cost Changes'!$C$9),INDIRECT("'"&amp;$D14&amp;" Cost"&amp;"'!$D$16")),0)</f>
        <v>0</v>
      </c>
      <c r="K14" s="293" cm="1">
        <f t="array" aca="1" ref="K14" ca="1">IFERROR(_xlfn.XLOOKUP($D14,'Production Forecast'!$D:$D,'Production Forecast'!L:L)*IF('Cost Changes'!$D$9&lt;=K$9,INDIRECT("'"&amp;$D14&amp;" Cost"&amp;"'!$D$16")*(1+'Cost Changes'!$C$9),INDIRECT("'"&amp;$D14&amp;" Cost"&amp;"'!$D$16")),0)</f>
        <v>0</v>
      </c>
      <c r="L14" s="293" cm="1">
        <f t="array" aca="1" ref="L14" ca="1">IFERROR(_xlfn.XLOOKUP($D14,'Production Forecast'!$D:$D,'Production Forecast'!M:M)*IF('Cost Changes'!$D$9&lt;=L$9,INDIRECT("'"&amp;$D14&amp;" Cost"&amp;"'!$D$16")*(1+'Cost Changes'!$C$9),INDIRECT("'"&amp;$D14&amp;" Cost"&amp;"'!$D$16")),0)</f>
        <v>0</v>
      </c>
      <c r="M14" s="293" cm="1">
        <f t="array" aca="1" ref="M14" ca="1">IFERROR(_xlfn.XLOOKUP($D14,'Production Forecast'!$D:$D,'Production Forecast'!N:N)*IF('Cost Changes'!$D$9&lt;=M$9,INDIRECT("'"&amp;$D14&amp;" Cost"&amp;"'!$D$16")*(1+'Cost Changes'!$C$9),INDIRECT("'"&amp;$D14&amp;" Cost"&amp;"'!$D$16")),0)</f>
        <v>0</v>
      </c>
      <c r="N14" s="293" cm="1">
        <f t="array" aca="1" ref="N14" ca="1">IFERROR(_xlfn.XLOOKUP($D14,'Production Forecast'!$D:$D,'Production Forecast'!O:O)*IF('Cost Changes'!$D$9&lt;=N$9,INDIRECT("'"&amp;$D14&amp;" Cost"&amp;"'!$D$16")*(1+'Cost Changes'!$C$9),INDIRECT("'"&amp;$D14&amp;" Cost"&amp;"'!$D$16")),0)</f>
        <v>0</v>
      </c>
      <c r="O14" s="293" cm="1">
        <f t="array" aca="1" ref="O14" ca="1">IFERROR(_xlfn.XLOOKUP($D14,'Production Forecast'!$D:$D,'Production Forecast'!P:P)*IF('Cost Changes'!$D$9&lt;=O$9,INDIRECT("'"&amp;$D14&amp;" Cost"&amp;"'!$D$16")*(1+'Cost Changes'!$C$9),INDIRECT("'"&amp;$D14&amp;" Cost"&amp;"'!$D$16")),0)</f>
        <v>0</v>
      </c>
      <c r="P14" s="293" cm="1">
        <f t="array" aca="1" ref="P14" ca="1">IFERROR(_xlfn.XLOOKUP($D14,'Production Forecast'!$D:$D,'Production Forecast'!Q:Q)*IF('Cost Changes'!$D$9&lt;=P$9,INDIRECT("'"&amp;$D14&amp;" Cost"&amp;"'!$D$16")*(1+'Cost Changes'!$C$9),INDIRECT("'"&amp;$D14&amp;" Cost"&amp;"'!$D$16")),0)</f>
        <v>0</v>
      </c>
      <c r="Q14" s="293" cm="1">
        <f t="array" aca="1" ref="Q14" ca="1">IFERROR(_xlfn.XLOOKUP($D14,'Production Forecast'!$D:$D,'Production Forecast'!R:R)*IF('Cost Changes'!$D$9&lt;=Q$9,INDIRECT("'"&amp;$D14&amp;" Cost"&amp;"'!$D$16")*(1+'Cost Changes'!$C$9),INDIRECT("'"&amp;$D14&amp;" Cost"&amp;"'!$D$16")),0)</f>
        <v>0</v>
      </c>
      <c r="R14" s="293" cm="1">
        <f t="array" aca="1" ref="R14" ca="1">IFERROR(_xlfn.XLOOKUP($D14,'Production Forecast'!$D:$D,'Production Forecast'!S:S)*IF('Cost Changes'!$D$9&lt;=R$9,INDIRECT("'"&amp;$D14&amp;" Cost"&amp;"'!$D$16")*(1+'Cost Changes'!$C$9),INDIRECT("'"&amp;$D14&amp;" Cost"&amp;"'!$D$16")),0)</f>
        <v>0</v>
      </c>
      <c r="S14" s="293" cm="1">
        <f t="array" aca="1" ref="S14" ca="1">IFERROR(_xlfn.XLOOKUP($D14,'Production Forecast'!$D:$D,'Production Forecast'!T:T)*IF('Cost Changes'!$D$9&lt;=S$9,INDIRECT("'"&amp;$D14&amp;" Cost"&amp;"'!$D$16")*(1+'Cost Changes'!$C$9),INDIRECT("'"&amp;$D14&amp;" Cost"&amp;"'!$D$16")),0)</f>
        <v>0</v>
      </c>
      <c r="T14" s="295">
        <f ca="1">SUM(H14:S14)</f>
        <v>0</v>
      </c>
    </row>
    <row r="15" spans="2:22" s="108" customFormat="1" hidden="1" outlineLevel="1" x14ac:dyDescent="0.35">
      <c r="B15" s="88" t="str">
        <f>'MASTER Product Listing'!B8</f>
        <v>Additional Product</v>
      </c>
      <c r="C15" s="88">
        <f>'MASTER Product Listing'!C8</f>
        <v>0</v>
      </c>
      <c r="D15" s="88">
        <f>'MASTER Product Listing'!D8</f>
        <v>0</v>
      </c>
      <c r="E15" s="293" cm="1">
        <f t="array" aca="1" ref="E15" ca="1">IFERROR(_xlfn.XLOOKUP($D15,'Production Forecast'!$D:$D,'Production Forecast'!F:F)*IF('Cost Changes'!$D$9&lt;=E$9,INDIRECT("'"&amp;$D15&amp;" Cost"&amp;"'!$D$16")*(1+'Cost Changes'!$C$9),INDIRECT("'"&amp;$D15&amp;" Cost"&amp;"'!$D$16")),0)</f>
        <v>0</v>
      </c>
      <c r="F15" s="293" cm="1">
        <f t="array" aca="1" ref="F15" ca="1">IFERROR(_xlfn.XLOOKUP($D15,'Production Forecast'!$D:$D,'Production Forecast'!G:G)*IF('Cost Changes'!$D$9&lt;=F$9,INDIRECT("'"&amp;$D15&amp;" Cost"&amp;"'!$D$16")*(1+'Cost Changes'!$C$9),INDIRECT("'"&amp;$D15&amp;" Cost"&amp;"'!$D$16")),0)</f>
        <v>0</v>
      </c>
      <c r="G15" s="294" cm="1">
        <f t="array" aca="1" ref="G15" ca="1">IFERROR(_xlfn.XLOOKUP($D15,'Production Forecast'!$D:$D,'Production Forecast'!H:H)*IF('Cost Changes'!$D$9&lt;=G$9,INDIRECT("'"&amp;$D15&amp;" Cost"&amp;"'!$D$16")*(1+'Cost Changes'!$C$9),INDIRECT("'"&amp;$D15&amp;" Cost"&amp;"'!$D$16")),0)</f>
        <v>0</v>
      </c>
      <c r="H15" s="293" cm="1">
        <f t="array" aca="1" ref="H15" ca="1">IFERROR(_xlfn.XLOOKUP($D15,'Production Forecast'!$D:$D,'Production Forecast'!I:I)*IF('Cost Changes'!$D$9&lt;=H$9,INDIRECT("'"&amp;$D15&amp;" Cost"&amp;"'!$D$16")*(1+'Cost Changes'!$C$9),INDIRECT("'"&amp;$D15&amp;" Cost"&amp;"'!$D$16")),0)</f>
        <v>0</v>
      </c>
      <c r="I15" s="293" cm="1">
        <f t="array" aca="1" ref="I15" ca="1">IFERROR(_xlfn.XLOOKUP($D15,'Production Forecast'!$D:$D,'Production Forecast'!J:J)*IF('Cost Changes'!$D$9&lt;=I$9,INDIRECT("'"&amp;$D15&amp;" Cost"&amp;"'!$D$16")*(1+'Cost Changes'!$C$9),INDIRECT("'"&amp;$D15&amp;" Cost"&amp;"'!$D$16")),0)</f>
        <v>0</v>
      </c>
      <c r="J15" s="293" cm="1">
        <f t="array" aca="1" ref="J15" ca="1">IFERROR(_xlfn.XLOOKUP($D15,'Production Forecast'!$D:$D,'Production Forecast'!K:K)*IF('Cost Changes'!$D$9&lt;=J$9,INDIRECT("'"&amp;$D15&amp;" Cost"&amp;"'!$D$16")*(1+'Cost Changes'!$C$9),INDIRECT("'"&amp;$D15&amp;" Cost"&amp;"'!$D$16")),0)</f>
        <v>0</v>
      </c>
      <c r="K15" s="293" cm="1">
        <f t="array" aca="1" ref="K15" ca="1">IFERROR(_xlfn.XLOOKUP($D15,'Production Forecast'!$D:$D,'Production Forecast'!L:L)*IF('Cost Changes'!$D$9&lt;=K$9,INDIRECT("'"&amp;$D15&amp;" Cost"&amp;"'!$D$16")*(1+'Cost Changes'!$C$9),INDIRECT("'"&amp;$D15&amp;" Cost"&amp;"'!$D$16")),0)</f>
        <v>0</v>
      </c>
      <c r="L15" s="293" cm="1">
        <f t="array" aca="1" ref="L15" ca="1">IFERROR(_xlfn.XLOOKUP($D15,'Production Forecast'!$D:$D,'Production Forecast'!M:M)*IF('Cost Changes'!$D$9&lt;=L$9,INDIRECT("'"&amp;$D15&amp;" Cost"&amp;"'!$D$16")*(1+'Cost Changes'!$C$9),INDIRECT("'"&amp;$D15&amp;" Cost"&amp;"'!$D$16")),0)</f>
        <v>0</v>
      </c>
      <c r="M15" s="293" cm="1">
        <f t="array" aca="1" ref="M15" ca="1">IFERROR(_xlfn.XLOOKUP($D15,'Production Forecast'!$D:$D,'Production Forecast'!N:N)*IF('Cost Changes'!$D$9&lt;=M$9,INDIRECT("'"&amp;$D15&amp;" Cost"&amp;"'!$D$16")*(1+'Cost Changes'!$C$9),INDIRECT("'"&amp;$D15&amp;" Cost"&amp;"'!$D$16")),0)</f>
        <v>0</v>
      </c>
      <c r="N15" s="293" cm="1">
        <f t="array" aca="1" ref="N15" ca="1">IFERROR(_xlfn.XLOOKUP($D15,'Production Forecast'!$D:$D,'Production Forecast'!O:O)*IF('Cost Changes'!$D$9&lt;=N$9,INDIRECT("'"&amp;$D15&amp;" Cost"&amp;"'!$D$16")*(1+'Cost Changes'!$C$9),INDIRECT("'"&amp;$D15&amp;" Cost"&amp;"'!$D$16")),0)</f>
        <v>0</v>
      </c>
      <c r="O15" s="293" cm="1">
        <f t="array" aca="1" ref="O15" ca="1">IFERROR(_xlfn.XLOOKUP($D15,'Production Forecast'!$D:$D,'Production Forecast'!P:P)*IF('Cost Changes'!$D$9&lt;=O$9,INDIRECT("'"&amp;$D15&amp;" Cost"&amp;"'!$D$16")*(1+'Cost Changes'!$C$9),INDIRECT("'"&amp;$D15&amp;" Cost"&amp;"'!$D$16")),0)</f>
        <v>0</v>
      </c>
      <c r="P15" s="293" cm="1">
        <f t="array" aca="1" ref="P15" ca="1">IFERROR(_xlfn.XLOOKUP($D15,'Production Forecast'!$D:$D,'Production Forecast'!Q:Q)*IF('Cost Changes'!$D$9&lt;=P$9,INDIRECT("'"&amp;$D15&amp;" Cost"&amp;"'!$D$16")*(1+'Cost Changes'!$C$9),INDIRECT("'"&amp;$D15&amp;" Cost"&amp;"'!$D$16")),0)</f>
        <v>0</v>
      </c>
      <c r="Q15" s="293" cm="1">
        <f t="array" aca="1" ref="Q15" ca="1">IFERROR(_xlfn.XLOOKUP($D15,'Production Forecast'!$D:$D,'Production Forecast'!R:R)*IF('Cost Changes'!$D$9&lt;=Q$9,INDIRECT("'"&amp;$D15&amp;" Cost"&amp;"'!$D$16")*(1+'Cost Changes'!$C$9),INDIRECT("'"&amp;$D15&amp;" Cost"&amp;"'!$D$16")),0)</f>
        <v>0</v>
      </c>
      <c r="R15" s="293" cm="1">
        <f t="array" aca="1" ref="R15" ca="1">IFERROR(_xlfn.XLOOKUP($D15,'Production Forecast'!$D:$D,'Production Forecast'!S:S)*IF('Cost Changes'!$D$9&lt;=R$9,INDIRECT("'"&amp;$D15&amp;" Cost"&amp;"'!$D$16")*(1+'Cost Changes'!$C$9),INDIRECT("'"&amp;$D15&amp;" Cost"&amp;"'!$D$16")),0)</f>
        <v>0</v>
      </c>
      <c r="S15" s="293" cm="1">
        <f t="array" aca="1" ref="S15" ca="1">IFERROR(_xlfn.XLOOKUP($D15,'Production Forecast'!$D:$D,'Production Forecast'!T:T)*IF('Cost Changes'!$D$9&lt;=S$9,INDIRECT("'"&amp;$D15&amp;" Cost"&amp;"'!$D$16")*(1+'Cost Changes'!$C$9),INDIRECT("'"&amp;$D15&amp;" Cost"&amp;"'!$D$16")),0)</f>
        <v>0</v>
      </c>
      <c r="T15" s="295">
        <f t="shared" ca="1" si="0"/>
        <v>0</v>
      </c>
    </row>
    <row r="16" spans="2:22" s="108" customFormat="1" hidden="1" outlineLevel="1" x14ac:dyDescent="0.35">
      <c r="B16" s="88" t="str">
        <f>'MASTER Product Listing'!B9</f>
        <v>Additional Product</v>
      </c>
      <c r="C16" s="88">
        <f>'MASTER Product Listing'!C9</f>
        <v>0</v>
      </c>
      <c r="D16" s="88">
        <f>'MASTER Product Listing'!D9</f>
        <v>0</v>
      </c>
      <c r="E16" s="293" cm="1">
        <f t="array" aca="1" ref="E16" ca="1">IFERROR(_xlfn.XLOOKUP($D16,'Production Forecast'!$D:$D,'Production Forecast'!F:F)*IF('Cost Changes'!$D$9&lt;=E$9,INDIRECT("'"&amp;$D16&amp;" Cost"&amp;"'!$D$16")*(1+'Cost Changes'!$C$9),INDIRECT("'"&amp;$D16&amp;" Cost"&amp;"'!$D$16")),0)</f>
        <v>0</v>
      </c>
      <c r="F16" s="293" cm="1">
        <f t="array" aca="1" ref="F16" ca="1">IFERROR(_xlfn.XLOOKUP($D16,'Production Forecast'!$D:$D,'Production Forecast'!G:G)*IF('Cost Changes'!$D$9&lt;=F$9,INDIRECT("'"&amp;$D16&amp;" Cost"&amp;"'!$D$16")*(1+'Cost Changes'!$C$9),INDIRECT("'"&amp;$D16&amp;" Cost"&amp;"'!$D$16")),0)</f>
        <v>0</v>
      </c>
      <c r="G16" s="294" cm="1">
        <f t="array" aca="1" ref="G16" ca="1">IFERROR(_xlfn.XLOOKUP($D16,'Production Forecast'!$D:$D,'Production Forecast'!H:H)*IF('Cost Changes'!$D$9&lt;=G$9,INDIRECT("'"&amp;$D16&amp;" Cost"&amp;"'!$D$16")*(1+'Cost Changes'!$C$9),INDIRECT("'"&amp;$D16&amp;" Cost"&amp;"'!$D$16")),0)</f>
        <v>0</v>
      </c>
      <c r="H16" s="293" cm="1">
        <f t="array" aca="1" ref="H16" ca="1">IFERROR(_xlfn.XLOOKUP($D16,'Production Forecast'!$D:$D,'Production Forecast'!I:I)*IF('Cost Changes'!$D$9&lt;=H$9,INDIRECT("'"&amp;$D16&amp;" Cost"&amp;"'!$D$16")*(1+'Cost Changes'!$C$9),INDIRECT("'"&amp;$D16&amp;" Cost"&amp;"'!$D$16")),0)</f>
        <v>0</v>
      </c>
      <c r="I16" s="293" cm="1">
        <f t="array" aca="1" ref="I16" ca="1">IFERROR(_xlfn.XLOOKUP($D16,'Production Forecast'!$D:$D,'Production Forecast'!J:J)*IF('Cost Changes'!$D$9&lt;=I$9,INDIRECT("'"&amp;$D16&amp;" Cost"&amp;"'!$D$16")*(1+'Cost Changes'!$C$9),INDIRECT("'"&amp;$D16&amp;" Cost"&amp;"'!$D$16")),0)</f>
        <v>0</v>
      </c>
      <c r="J16" s="293" cm="1">
        <f t="array" aca="1" ref="J16" ca="1">IFERROR(_xlfn.XLOOKUP($D16,'Production Forecast'!$D:$D,'Production Forecast'!K:K)*IF('Cost Changes'!$D$9&lt;=J$9,INDIRECT("'"&amp;$D16&amp;" Cost"&amp;"'!$D$16")*(1+'Cost Changes'!$C$9),INDIRECT("'"&amp;$D16&amp;" Cost"&amp;"'!$D$16")),0)</f>
        <v>0</v>
      </c>
      <c r="K16" s="293" cm="1">
        <f t="array" aca="1" ref="K16" ca="1">IFERROR(_xlfn.XLOOKUP($D16,'Production Forecast'!$D:$D,'Production Forecast'!L:L)*IF('Cost Changes'!$D$9&lt;=K$9,INDIRECT("'"&amp;$D16&amp;" Cost"&amp;"'!$D$16")*(1+'Cost Changes'!$C$9),INDIRECT("'"&amp;$D16&amp;" Cost"&amp;"'!$D$16")),0)</f>
        <v>0</v>
      </c>
      <c r="L16" s="293" cm="1">
        <f t="array" aca="1" ref="L16" ca="1">IFERROR(_xlfn.XLOOKUP($D16,'Production Forecast'!$D:$D,'Production Forecast'!M:M)*IF('Cost Changes'!$D$9&lt;=L$9,INDIRECT("'"&amp;$D16&amp;" Cost"&amp;"'!$D$16")*(1+'Cost Changes'!$C$9),INDIRECT("'"&amp;$D16&amp;" Cost"&amp;"'!$D$16")),0)</f>
        <v>0</v>
      </c>
      <c r="M16" s="293" cm="1">
        <f t="array" aca="1" ref="M16" ca="1">IFERROR(_xlfn.XLOOKUP($D16,'Production Forecast'!$D:$D,'Production Forecast'!N:N)*IF('Cost Changes'!$D$9&lt;=M$9,INDIRECT("'"&amp;$D16&amp;" Cost"&amp;"'!$D$16")*(1+'Cost Changes'!$C$9),INDIRECT("'"&amp;$D16&amp;" Cost"&amp;"'!$D$16")),0)</f>
        <v>0</v>
      </c>
      <c r="N16" s="293" cm="1">
        <f t="array" aca="1" ref="N16" ca="1">IFERROR(_xlfn.XLOOKUP($D16,'Production Forecast'!$D:$D,'Production Forecast'!O:O)*IF('Cost Changes'!$D$9&lt;=N$9,INDIRECT("'"&amp;$D16&amp;" Cost"&amp;"'!$D$16")*(1+'Cost Changes'!$C$9),INDIRECT("'"&amp;$D16&amp;" Cost"&amp;"'!$D$16")),0)</f>
        <v>0</v>
      </c>
      <c r="O16" s="293" cm="1">
        <f t="array" aca="1" ref="O16" ca="1">IFERROR(_xlfn.XLOOKUP($D16,'Production Forecast'!$D:$D,'Production Forecast'!P:P)*IF('Cost Changes'!$D$9&lt;=O$9,INDIRECT("'"&amp;$D16&amp;" Cost"&amp;"'!$D$16")*(1+'Cost Changes'!$C$9),INDIRECT("'"&amp;$D16&amp;" Cost"&amp;"'!$D$16")),0)</f>
        <v>0</v>
      </c>
      <c r="P16" s="293" cm="1">
        <f t="array" aca="1" ref="P16" ca="1">IFERROR(_xlfn.XLOOKUP($D16,'Production Forecast'!$D:$D,'Production Forecast'!Q:Q)*IF('Cost Changes'!$D$9&lt;=P$9,INDIRECT("'"&amp;$D16&amp;" Cost"&amp;"'!$D$16")*(1+'Cost Changes'!$C$9),INDIRECT("'"&amp;$D16&amp;" Cost"&amp;"'!$D$16")),0)</f>
        <v>0</v>
      </c>
      <c r="Q16" s="293" cm="1">
        <f t="array" aca="1" ref="Q16" ca="1">IFERROR(_xlfn.XLOOKUP($D16,'Production Forecast'!$D:$D,'Production Forecast'!R:R)*IF('Cost Changes'!$D$9&lt;=Q$9,INDIRECT("'"&amp;$D16&amp;" Cost"&amp;"'!$D$16")*(1+'Cost Changes'!$C$9),INDIRECT("'"&amp;$D16&amp;" Cost"&amp;"'!$D$16")),0)</f>
        <v>0</v>
      </c>
      <c r="R16" s="293" cm="1">
        <f t="array" aca="1" ref="R16" ca="1">IFERROR(_xlfn.XLOOKUP($D16,'Production Forecast'!$D:$D,'Production Forecast'!S:S)*IF('Cost Changes'!$D$9&lt;=R$9,INDIRECT("'"&amp;$D16&amp;" Cost"&amp;"'!$D$16")*(1+'Cost Changes'!$C$9),INDIRECT("'"&amp;$D16&amp;" Cost"&amp;"'!$D$16")),0)</f>
        <v>0</v>
      </c>
      <c r="S16" s="293" cm="1">
        <f t="array" aca="1" ref="S16" ca="1">IFERROR(_xlfn.XLOOKUP($D16,'Production Forecast'!$D:$D,'Production Forecast'!T:T)*IF('Cost Changes'!$D$9&lt;=S$9,INDIRECT("'"&amp;$D16&amp;" Cost"&amp;"'!$D$16")*(1+'Cost Changes'!$C$9),INDIRECT("'"&amp;$D16&amp;" Cost"&amp;"'!$D$16")),0)</f>
        <v>0</v>
      </c>
      <c r="T16" s="295">
        <f t="shared" ca="1" si="0"/>
        <v>0</v>
      </c>
    </row>
    <row r="17" spans="2:20" s="108" customFormat="1" hidden="1" outlineLevel="1" x14ac:dyDescent="0.35">
      <c r="B17" s="88" t="str">
        <f>'MASTER Product Listing'!B10</f>
        <v>Additional Product</v>
      </c>
      <c r="C17" s="88">
        <f>'MASTER Product Listing'!C10</f>
        <v>0</v>
      </c>
      <c r="D17" s="88">
        <f>'MASTER Product Listing'!D10</f>
        <v>0</v>
      </c>
      <c r="E17" s="293" cm="1">
        <f t="array" aca="1" ref="E17" ca="1">IFERROR(_xlfn.XLOOKUP($D17,'Production Forecast'!$D:$D,'Production Forecast'!F:F)*IF('Cost Changes'!$D$9&lt;=E$9,INDIRECT("'"&amp;$D17&amp;" Cost"&amp;"'!$D$16")*(1+'Cost Changes'!$C$9),INDIRECT("'"&amp;$D17&amp;" Cost"&amp;"'!$D$16")),0)</f>
        <v>0</v>
      </c>
      <c r="F17" s="293" cm="1">
        <f t="array" aca="1" ref="F17" ca="1">IFERROR(_xlfn.XLOOKUP($D17,'Production Forecast'!$D:$D,'Production Forecast'!G:G)*IF('Cost Changes'!$D$9&lt;=F$9,INDIRECT("'"&amp;$D17&amp;" Cost"&amp;"'!$D$16")*(1+'Cost Changes'!$C$9),INDIRECT("'"&amp;$D17&amp;" Cost"&amp;"'!$D$16")),0)</f>
        <v>0</v>
      </c>
      <c r="G17" s="294" cm="1">
        <f t="array" aca="1" ref="G17" ca="1">IFERROR(_xlfn.XLOOKUP($D17,'Production Forecast'!$D:$D,'Production Forecast'!H:H)*IF('Cost Changes'!$D$9&lt;=G$9,INDIRECT("'"&amp;$D17&amp;" Cost"&amp;"'!$D$16")*(1+'Cost Changes'!$C$9),INDIRECT("'"&amp;$D17&amp;" Cost"&amp;"'!$D$16")),0)</f>
        <v>0</v>
      </c>
      <c r="H17" s="293" cm="1">
        <f t="array" aca="1" ref="H17" ca="1">IFERROR(_xlfn.XLOOKUP($D17,'Production Forecast'!$D:$D,'Production Forecast'!I:I)*IF('Cost Changes'!$D$9&lt;=H$9,INDIRECT("'"&amp;$D17&amp;" Cost"&amp;"'!$D$16")*(1+'Cost Changes'!$C$9),INDIRECT("'"&amp;$D17&amp;" Cost"&amp;"'!$D$16")),0)</f>
        <v>0</v>
      </c>
      <c r="I17" s="293" cm="1">
        <f t="array" aca="1" ref="I17" ca="1">IFERROR(_xlfn.XLOOKUP($D17,'Production Forecast'!$D:$D,'Production Forecast'!J:J)*IF('Cost Changes'!$D$9&lt;=I$9,INDIRECT("'"&amp;$D17&amp;" Cost"&amp;"'!$D$16")*(1+'Cost Changes'!$C$9),INDIRECT("'"&amp;$D17&amp;" Cost"&amp;"'!$D$16")),0)</f>
        <v>0</v>
      </c>
      <c r="J17" s="293" cm="1">
        <f t="array" aca="1" ref="J17" ca="1">IFERROR(_xlfn.XLOOKUP($D17,'Production Forecast'!$D:$D,'Production Forecast'!K:K)*IF('Cost Changes'!$D$9&lt;=J$9,INDIRECT("'"&amp;$D17&amp;" Cost"&amp;"'!$D$16")*(1+'Cost Changes'!$C$9),INDIRECT("'"&amp;$D17&amp;" Cost"&amp;"'!$D$16")),0)</f>
        <v>0</v>
      </c>
      <c r="K17" s="293" cm="1">
        <f t="array" aca="1" ref="K17" ca="1">IFERROR(_xlfn.XLOOKUP($D17,'Production Forecast'!$D:$D,'Production Forecast'!L:L)*IF('Cost Changes'!$D$9&lt;=K$9,INDIRECT("'"&amp;$D17&amp;" Cost"&amp;"'!$D$16")*(1+'Cost Changes'!$C$9),INDIRECT("'"&amp;$D17&amp;" Cost"&amp;"'!$D$16")),0)</f>
        <v>0</v>
      </c>
      <c r="L17" s="293" cm="1">
        <f t="array" aca="1" ref="L17" ca="1">IFERROR(_xlfn.XLOOKUP($D17,'Production Forecast'!$D:$D,'Production Forecast'!M:M)*IF('Cost Changes'!$D$9&lt;=L$9,INDIRECT("'"&amp;$D17&amp;" Cost"&amp;"'!$D$16")*(1+'Cost Changes'!$C$9),INDIRECT("'"&amp;$D17&amp;" Cost"&amp;"'!$D$16")),0)</f>
        <v>0</v>
      </c>
      <c r="M17" s="293" cm="1">
        <f t="array" aca="1" ref="M17" ca="1">IFERROR(_xlfn.XLOOKUP($D17,'Production Forecast'!$D:$D,'Production Forecast'!N:N)*IF('Cost Changes'!$D$9&lt;=M$9,INDIRECT("'"&amp;$D17&amp;" Cost"&amp;"'!$D$16")*(1+'Cost Changes'!$C$9),INDIRECT("'"&amp;$D17&amp;" Cost"&amp;"'!$D$16")),0)</f>
        <v>0</v>
      </c>
      <c r="N17" s="293" cm="1">
        <f t="array" aca="1" ref="N17" ca="1">IFERROR(_xlfn.XLOOKUP($D17,'Production Forecast'!$D:$D,'Production Forecast'!O:O)*IF('Cost Changes'!$D$9&lt;=N$9,INDIRECT("'"&amp;$D17&amp;" Cost"&amp;"'!$D$16")*(1+'Cost Changes'!$C$9),INDIRECT("'"&amp;$D17&amp;" Cost"&amp;"'!$D$16")),0)</f>
        <v>0</v>
      </c>
      <c r="O17" s="293" cm="1">
        <f t="array" aca="1" ref="O17" ca="1">IFERROR(_xlfn.XLOOKUP($D17,'Production Forecast'!$D:$D,'Production Forecast'!P:P)*IF('Cost Changes'!$D$9&lt;=O$9,INDIRECT("'"&amp;$D17&amp;" Cost"&amp;"'!$D$16")*(1+'Cost Changes'!$C$9),INDIRECT("'"&amp;$D17&amp;" Cost"&amp;"'!$D$16")),0)</f>
        <v>0</v>
      </c>
      <c r="P17" s="293" cm="1">
        <f t="array" aca="1" ref="P17" ca="1">IFERROR(_xlfn.XLOOKUP($D17,'Production Forecast'!$D:$D,'Production Forecast'!Q:Q)*IF('Cost Changes'!$D$9&lt;=P$9,INDIRECT("'"&amp;$D17&amp;" Cost"&amp;"'!$D$16")*(1+'Cost Changes'!$C$9),INDIRECT("'"&amp;$D17&amp;" Cost"&amp;"'!$D$16")),0)</f>
        <v>0</v>
      </c>
      <c r="Q17" s="293" cm="1">
        <f t="array" aca="1" ref="Q17" ca="1">IFERROR(_xlfn.XLOOKUP($D17,'Production Forecast'!$D:$D,'Production Forecast'!R:R)*IF('Cost Changes'!$D$9&lt;=Q$9,INDIRECT("'"&amp;$D17&amp;" Cost"&amp;"'!$D$16")*(1+'Cost Changes'!$C$9),INDIRECT("'"&amp;$D17&amp;" Cost"&amp;"'!$D$16")),0)</f>
        <v>0</v>
      </c>
      <c r="R17" s="293" cm="1">
        <f t="array" aca="1" ref="R17" ca="1">IFERROR(_xlfn.XLOOKUP($D17,'Production Forecast'!$D:$D,'Production Forecast'!S:S)*IF('Cost Changes'!$D$9&lt;=R$9,INDIRECT("'"&amp;$D17&amp;" Cost"&amp;"'!$D$16")*(1+'Cost Changes'!$C$9),INDIRECT("'"&amp;$D17&amp;" Cost"&amp;"'!$D$16")),0)</f>
        <v>0</v>
      </c>
      <c r="S17" s="293" cm="1">
        <f t="array" aca="1" ref="S17" ca="1">IFERROR(_xlfn.XLOOKUP($D17,'Production Forecast'!$D:$D,'Production Forecast'!T:T)*IF('Cost Changes'!$D$9&lt;=S$9,INDIRECT("'"&amp;$D17&amp;" Cost"&amp;"'!$D$16")*(1+'Cost Changes'!$C$9),INDIRECT("'"&amp;$D17&amp;" Cost"&amp;"'!$D$16")),0)</f>
        <v>0</v>
      </c>
      <c r="T17" s="295">
        <f t="shared" ca="1" si="0"/>
        <v>0</v>
      </c>
    </row>
    <row r="18" spans="2:20" s="108" customFormat="1" hidden="1" outlineLevel="1" x14ac:dyDescent="0.35">
      <c r="B18" s="88" t="str">
        <f>'MASTER Product Listing'!B11</f>
        <v>Additional Product</v>
      </c>
      <c r="C18" s="88">
        <f>'MASTER Product Listing'!C11</f>
        <v>0</v>
      </c>
      <c r="D18" s="88">
        <f>'MASTER Product Listing'!D11</f>
        <v>0</v>
      </c>
      <c r="E18" s="293" cm="1">
        <f t="array" aca="1" ref="E18" ca="1">IFERROR(_xlfn.XLOOKUP($D18,'Production Forecast'!$D:$D,'Production Forecast'!F:F)*IF('Cost Changes'!$D$9&lt;=E$9,INDIRECT("'"&amp;$D18&amp;" Cost"&amp;"'!$D$16")*(1+'Cost Changes'!$C$9),INDIRECT("'"&amp;$D18&amp;" Cost"&amp;"'!$D$16")),0)</f>
        <v>0</v>
      </c>
      <c r="F18" s="293" cm="1">
        <f t="array" aca="1" ref="F18" ca="1">IFERROR(_xlfn.XLOOKUP($D18,'Production Forecast'!$D:$D,'Production Forecast'!G:G)*IF('Cost Changes'!$D$9&lt;=F$9,INDIRECT("'"&amp;$D18&amp;" Cost"&amp;"'!$D$16")*(1+'Cost Changes'!$C$9),INDIRECT("'"&amp;$D18&amp;" Cost"&amp;"'!$D$16")),0)</f>
        <v>0</v>
      </c>
      <c r="G18" s="294" cm="1">
        <f t="array" aca="1" ref="G18" ca="1">IFERROR(_xlfn.XLOOKUP($D18,'Production Forecast'!$D:$D,'Production Forecast'!H:H)*IF('Cost Changes'!$D$9&lt;=G$9,INDIRECT("'"&amp;$D18&amp;" Cost"&amp;"'!$D$16")*(1+'Cost Changes'!$C$9),INDIRECT("'"&amp;$D18&amp;" Cost"&amp;"'!$D$16")),0)</f>
        <v>0</v>
      </c>
      <c r="H18" s="293" cm="1">
        <f t="array" aca="1" ref="H18" ca="1">IFERROR(_xlfn.XLOOKUP($D18,'Production Forecast'!$D:$D,'Production Forecast'!I:I)*IF('Cost Changes'!$D$9&lt;=H$9,INDIRECT("'"&amp;$D18&amp;" Cost"&amp;"'!$D$16")*(1+'Cost Changes'!$C$9),INDIRECT("'"&amp;$D18&amp;" Cost"&amp;"'!$D$16")),0)</f>
        <v>0</v>
      </c>
      <c r="I18" s="293" cm="1">
        <f t="array" aca="1" ref="I18" ca="1">IFERROR(_xlfn.XLOOKUP($D18,'Production Forecast'!$D:$D,'Production Forecast'!J:J)*IF('Cost Changes'!$D$9&lt;=I$9,INDIRECT("'"&amp;$D18&amp;" Cost"&amp;"'!$D$16")*(1+'Cost Changes'!$C$9),INDIRECT("'"&amp;$D18&amp;" Cost"&amp;"'!$D$16")),0)</f>
        <v>0</v>
      </c>
      <c r="J18" s="293" cm="1">
        <f t="array" aca="1" ref="J18" ca="1">IFERROR(_xlfn.XLOOKUP($D18,'Production Forecast'!$D:$D,'Production Forecast'!K:K)*IF('Cost Changes'!$D$9&lt;=J$9,INDIRECT("'"&amp;$D18&amp;" Cost"&amp;"'!$D$16")*(1+'Cost Changes'!$C$9),INDIRECT("'"&amp;$D18&amp;" Cost"&amp;"'!$D$16")),0)</f>
        <v>0</v>
      </c>
      <c r="K18" s="293" cm="1">
        <f t="array" aca="1" ref="K18" ca="1">IFERROR(_xlfn.XLOOKUP($D18,'Production Forecast'!$D:$D,'Production Forecast'!L:L)*IF('Cost Changes'!$D$9&lt;=K$9,INDIRECT("'"&amp;$D18&amp;" Cost"&amp;"'!$D$16")*(1+'Cost Changes'!$C$9),INDIRECT("'"&amp;$D18&amp;" Cost"&amp;"'!$D$16")),0)</f>
        <v>0</v>
      </c>
      <c r="L18" s="293" cm="1">
        <f t="array" aca="1" ref="L18" ca="1">IFERROR(_xlfn.XLOOKUP($D18,'Production Forecast'!$D:$D,'Production Forecast'!M:M)*IF('Cost Changes'!$D$9&lt;=L$9,INDIRECT("'"&amp;$D18&amp;" Cost"&amp;"'!$D$16")*(1+'Cost Changes'!$C$9),INDIRECT("'"&amp;$D18&amp;" Cost"&amp;"'!$D$16")),0)</f>
        <v>0</v>
      </c>
      <c r="M18" s="293" cm="1">
        <f t="array" aca="1" ref="M18" ca="1">IFERROR(_xlfn.XLOOKUP($D18,'Production Forecast'!$D:$D,'Production Forecast'!N:N)*IF('Cost Changes'!$D$9&lt;=M$9,INDIRECT("'"&amp;$D18&amp;" Cost"&amp;"'!$D$16")*(1+'Cost Changes'!$C$9),INDIRECT("'"&amp;$D18&amp;" Cost"&amp;"'!$D$16")),0)</f>
        <v>0</v>
      </c>
      <c r="N18" s="293" cm="1">
        <f t="array" aca="1" ref="N18" ca="1">IFERROR(_xlfn.XLOOKUP($D18,'Production Forecast'!$D:$D,'Production Forecast'!O:O)*IF('Cost Changes'!$D$9&lt;=N$9,INDIRECT("'"&amp;$D18&amp;" Cost"&amp;"'!$D$16")*(1+'Cost Changes'!$C$9),INDIRECT("'"&amp;$D18&amp;" Cost"&amp;"'!$D$16")),0)</f>
        <v>0</v>
      </c>
      <c r="O18" s="293" cm="1">
        <f t="array" aca="1" ref="O18" ca="1">IFERROR(_xlfn.XLOOKUP($D18,'Production Forecast'!$D:$D,'Production Forecast'!P:P)*IF('Cost Changes'!$D$9&lt;=O$9,INDIRECT("'"&amp;$D18&amp;" Cost"&amp;"'!$D$16")*(1+'Cost Changes'!$C$9),INDIRECT("'"&amp;$D18&amp;" Cost"&amp;"'!$D$16")),0)</f>
        <v>0</v>
      </c>
      <c r="P18" s="293" cm="1">
        <f t="array" aca="1" ref="P18" ca="1">IFERROR(_xlfn.XLOOKUP($D18,'Production Forecast'!$D:$D,'Production Forecast'!Q:Q)*IF('Cost Changes'!$D$9&lt;=P$9,INDIRECT("'"&amp;$D18&amp;" Cost"&amp;"'!$D$16")*(1+'Cost Changes'!$C$9),INDIRECT("'"&amp;$D18&amp;" Cost"&amp;"'!$D$16")),0)</f>
        <v>0</v>
      </c>
      <c r="Q18" s="293" cm="1">
        <f t="array" aca="1" ref="Q18" ca="1">IFERROR(_xlfn.XLOOKUP($D18,'Production Forecast'!$D:$D,'Production Forecast'!R:R)*IF('Cost Changes'!$D$9&lt;=Q$9,INDIRECT("'"&amp;$D18&amp;" Cost"&amp;"'!$D$16")*(1+'Cost Changes'!$C$9),INDIRECT("'"&amp;$D18&amp;" Cost"&amp;"'!$D$16")),0)</f>
        <v>0</v>
      </c>
      <c r="R18" s="293" cm="1">
        <f t="array" aca="1" ref="R18" ca="1">IFERROR(_xlfn.XLOOKUP($D18,'Production Forecast'!$D:$D,'Production Forecast'!S:S)*IF('Cost Changes'!$D$9&lt;=R$9,INDIRECT("'"&amp;$D18&amp;" Cost"&amp;"'!$D$16")*(1+'Cost Changes'!$C$9),INDIRECT("'"&amp;$D18&amp;" Cost"&amp;"'!$D$16")),0)</f>
        <v>0</v>
      </c>
      <c r="S18" s="293" cm="1">
        <f t="array" aca="1" ref="S18" ca="1">IFERROR(_xlfn.XLOOKUP($D18,'Production Forecast'!$D:$D,'Production Forecast'!T:T)*IF('Cost Changes'!$D$9&lt;=S$9,INDIRECT("'"&amp;$D18&amp;" Cost"&amp;"'!$D$16")*(1+'Cost Changes'!$C$9),INDIRECT("'"&amp;$D18&amp;" Cost"&amp;"'!$D$16")),0)</f>
        <v>0</v>
      </c>
      <c r="T18" s="295">
        <f t="shared" ref="T18:T27" ca="1" si="1">SUM(H18:S18)</f>
        <v>0</v>
      </c>
    </row>
    <row r="19" spans="2:20" s="108" customFormat="1" hidden="1" outlineLevel="1" x14ac:dyDescent="0.35">
      <c r="B19" s="88" t="str">
        <f>'MASTER Product Listing'!B12</f>
        <v>Additional Product</v>
      </c>
      <c r="C19" s="88">
        <f>'MASTER Product Listing'!C12</f>
        <v>0</v>
      </c>
      <c r="D19" s="88">
        <f>'MASTER Product Listing'!D12</f>
        <v>0</v>
      </c>
      <c r="E19" s="293" cm="1">
        <f t="array" aca="1" ref="E19" ca="1">IFERROR(_xlfn.XLOOKUP($D19,'Production Forecast'!$D:$D,'Production Forecast'!F:F)*IF('Cost Changes'!$D$9&lt;=E$9,INDIRECT("'"&amp;$D19&amp;" Cost"&amp;"'!$D$16")*(1+'Cost Changes'!$C$9),INDIRECT("'"&amp;$D19&amp;" Cost"&amp;"'!$D$16")),0)</f>
        <v>0</v>
      </c>
      <c r="F19" s="293" cm="1">
        <f t="array" aca="1" ref="F19" ca="1">IFERROR(_xlfn.XLOOKUP($D19,'Production Forecast'!$D:$D,'Production Forecast'!G:G)*IF('Cost Changes'!$D$9&lt;=F$9,INDIRECT("'"&amp;$D19&amp;" Cost"&amp;"'!$D$16")*(1+'Cost Changes'!$C$9),INDIRECT("'"&amp;$D19&amp;" Cost"&amp;"'!$D$16")),0)</f>
        <v>0</v>
      </c>
      <c r="G19" s="294" cm="1">
        <f t="array" aca="1" ref="G19" ca="1">IFERROR(_xlfn.XLOOKUP($D19,'Production Forecast'!$D:$D,'Production Forecast'!H:H)*IF('Cost Changes'!$D$9&lt;=G$9,INDIRECT("'"&amp;$D19&amp;" Cost"&amp;"'!$D$16")*(1+'Cost Changes'!$C$9),INDIRECT("'"&amp;$D19&amp;" Cost"&amp;"'!$D$16")),0)</f>
        <v>0</v>
      </c>
      <c r="H19" s="293" cm="1">
        <f t="array" aca="1" ref="H19" ca="1">IFERROR(_xlfn.XLOOKUP($D19,'Production Forecast'!$D:$D,'Production Forecast'!I:I)*IF('Cost Changes'!$D$9&lt;=H$9,INDIRECT("'"&amp;$D19&amp;" Cost"&amp;"'!$D$16")*(1+'Cost Changes'!$C$9),INDIRECT("'"&amp;$D19&amp;" Cost"&amp;"'!$D$16")),0)</f>
        <v>0</v>
      </c>
      <c r="I19" s="293" cm="1">
        <f t="array" aca="1" ref="I19" ca="1">IFERROR(_xlfn.XLOOKUP($D19,'Production Forecast'!$D:$D,'Production Forecast'!J:J)*IF('Cost Changes'!$D$9&lt;=I$9,INDIRECT("'"&amp;$D19&amp;" Cost"&amp;"'!$D$16")*(1+'Cost Changes'!$C$9),INDIRECT("'"&amp;$D19&amp;" Cost"&amp;"'!$D$16")),0)</f>
        <v>0</v>
      </c>
      <c r="J19" s="293" cm="1">
        <f t="array" aca="1" ref="J19" ca="1">IFERROR(_xlfn.XLOOKUP($D19,'Production Forecast'!$D:$D,'Production Forecast'!K:K)*IF('Cost Changes'!$D$9&lt;=J$9,INDIRECT("'"&amp;$D19&amp;" Cost"&amp;"'!$D$16")*(1+'Cost Changes'!$C$9),INDIRECT("'"&amp;$D19&amp;" Cost"&amp;"'!$D$16")),0)</f>
        <v>0</v>
      </c>
      <c r="K19" s="293" cm="1">
        <f t="array" aca="1" ref="K19" ca="1">IFERROR(_xlfn.XLOOKUP($D19,'Production Forecast'!$D:$D,'Production Forecast'!L:L)*IF('Cost Changes'!$D$9&lt;=K$9,INDIRECT("'"&amp;$D19&amp;" Cost"&amp;"'!$D$16")*(1+'Cost Changes'!$C$9),INDIRECT("'"&amp;$D19&amp;" Cost"&amp;"'!$D$16")),0)</f>
        <v>0</v>
      </c>
      <c r="L19" s="293" cm="1">
        <f t="array" aca="1" ref="L19" ca="1">IFERROR(_xlfn.XLOOKUP($D19,'Production Forecast'!$D:$D,'Production Forecast'!M:M)*IF('Cost Changes'!$D$9&lt;=L$9,INDIRECT("'"&amp;$D19&amp;" Cost"&amp;"'!$D$16")*(1+'Cost Changes'!$C$9),INDIRECT("'"&amp;$D19&amp;" Cost"&amp;"'!$D$16")),0)</f>
        <v>0</v>
      </c>
      <c r="M19" s="293" cm="1">
        <f t="array" aca="1" ref="M19" ca="1">IFERROR(_xlfn.XLOOKUP($D19,'Production Forecast'!$D:$D,'Production Forecast'!N:N)*IF('Cost Changes'!$D$9&lt;=M$9,INDIRECT("'"&amp;$D19&amp;" Cost"&amp;"'!$D$16")*(1+'Cost Changes'!$C$9),INDIRECT("'"&amp;$D19&amp;" Cost"&amp;"'!$D$16")),0)</f>
        <v>0</v>
      </c>
      <c r="N19" s="293" cm="1">
        <f t="array" aca="1" ref="N19" ca="1">IFERROR(_xlfn.XLOOKUP($D19,'Production Forecast'!$D:$D,'Production Forecast'!O:O)*IF('Cost Changes'!$D$9&lt;=N$9,INDIRECT("'"&amp;$D19&amp;" Cost"&amp;"'!$D$16")*(1+'Cost Changes'!$C$9),INDIRECT("'"&amp;$D19&amp;" Cost"&amp;"'!$D$16")),0)</f>
        <v>0</v>
      </c>
      <c r="O19" s="293" cm="1">
        <f t="array" aca="1" ref="O19" ca="1">IFERROR(_xlfn.XLOOKUP($D19,'Production Forecast'!$D:$D,'Production Forecast'!P:P)*IF('Cost Changes'!$D$9&lt;=O$9,INDIRECT("'"&amp;$D19&amp;" Cost"&amp;"'!$D$16")*(1+'Cost Changes'!$C$9),INDIRECT("'"&amp;$D19&amp;" Cost"&amp;"'!$D$16")),0)</f>
        <v>0</v>
      </c>
      <c r="P19" s="293" cm="1">
        <f t="array" aca="1" ref="P19" ca="1">IFERROR(_xlfn.XLOOKUP($D19,'Production Forecast'!$D:$D,'Production Forecast'!Q:Q)*IF('Cost Changes'!$D$9&lt;=P$9,INDIRECT("'"&amp;$D19&amp;" Cost"&amp;"'!$D$16")*(1+'Cost Changes'!$C$9),INDIRECT("'"&amp;$D19&amp;" Cost"&amp;"'!$D$16")),0)</f>
        <v>0</v>
      </c>
      <c r="Q19" s="293" cm="1">
        <f t="array" aca="1" ref="Q19" ca="1">IFERROR(_xlfn.XLOOKUP($D19,'Production Forecast'!$D:$D,'Production Forecast'!R:R)*IF('Cost Changes'!$D$9&lt;=Q$9,INDIRECT("'"&amp;$D19&amp;" Cost"&amp;"'!$D$16")*(1+'Cost Changes'!$C$9),INDIRECT("'"&amp;$D19&amp;" Cost"&amp;"'!$D$16")),0)</f>
        <v>0</v>
      </c>
      <c r="R19" s="293" cm="1">
        <f t="array" aca="1" ref="R19" ca="1">IFERROR(_xlfn.XLOOKUP($D19,'Production Forecast'!$D:$D,'Production Forecast'!S:S)*IF('Cost Changes'!$D$9&lt;=R$9,INDIRECT("'"&amp;$D19&amp;" Cost"&amp;"'!$D$16")*(1+'Cost Changes'!$C$9),INDIRECT("'"&amp;$D19&amp;" Cost"&amp;"'!$D$16")),0)</f>
        <v>0</v>
      </c>
      <c r="S19" s="293" cm="1">
        <f t="array" aca="1" ref="S19" ca="1">IFERROR(_xlfn.XLOOKUP($D19,'Production Forecast'!$D:$D,'Production Forecast'!T:T)*IF('Cost Changes'!$D$9&lt;=S$9,INDIRECT("'"&amp;$D19&amp;" Cost"&amp;"'!$D$16")*(1+'Cost Changes'!$C$9),INDIRECT("'"&amp;$D19&amp;" Cost"&amp;"'!$D$16")),0)</f>
        <v>0</v>
      </c>
      <c r="T19" s="295">
        <f t="shared" ca="1" si="1"/>
        <v>0</v>
      </c>
    </row>
    <row r="20" spans="2:20" s="108" customFormat="1" hidden="1" outlineLevel="1" x14ac:dyDescent="0.35">
      <c r="B20" s="88" t="str">
        <f>'MASTER Product Listing'!B13</f>
        <v>Additional Product</v>
      </c>
      <c r="C20" s="88">
        <f>'MASTER Product Listing'!C13</f>
        <v>0</v>
      </c>
      <c r="D20" s="88">
        <f>'MASTER Product Listing'!D13</f>
        <v>0</v>
      </c>
      <c r="E20" s="293" cm="1">
        <f t="array" aca="1" ref="E20" ca="1">IFERROR(_xlfn.XLOOKUP($D20,'Production Forecast'!$D:$D,'Production Forecast'!F:F)*IF('Cost Changes'!$D$9&lt;=E$9,INDIRECT("'"&amp;$D20&amp;" Cost"&amp;"'!$D$16")*(1+'Cost Changes'!$C$9),INDIRECT("'"&amp;$D20&amp;" Cost"&amp;"'!$D$16")),0)</f>
        <v>0</v>
      </c>
      <c r="F20" s="293" cm="1">
        <f t="array" aca="1" ref="F20" ca="1">IFERROR(_xlfn.XLOOKUP($D20,'Production Forecast'!$D:$D,'Production Forecast'!G:G)*IF('Cost Changes'!$D$9&lt;=F$9,INDIRECT("'"&amp;$D20&amp;" Cost"&amp;"'!$D$16")*(1+'Cost Changes'!$C$9),INDIRECT("'"&amp;$D20&amp;" Cost"&amp;"'!$D$16")),0)</f>
        <v>0</v>
      </c>
      <c r="G20" s="294" cm="1">
        <f t="array" aca="1" ref="G20" ca="1">IFERROR(_xlfn.XLOOKUP($D20,'Production Forecast'!$D:$D,'Production Forecast'!H:H)*IF('Cost Changes'!$D$9&lt;=G$9,INDIRECT("'"&amp;$D20&amp;" Cost"&amp;"'!$D$16")*(1+'Cost Changes'!$C$9),INDIRECT("'"&amp;$D20&amp;" Cost"&amp;"'!$D$16")),0)</f>
        <v>0</v>
      </c>
      <c r="H20" s="293" cm="1">
        <f t="array" aca="1" ref="H20" ca="1">IFERROR(_xlfn.XLOOKUP($D20,'Production Forecast'!$D:$D,'Production Forecast'!I:I)*IF('Cost Changes'!$D$9&lt;=H$9,INDIRECT("'"&amp;$D20&amp;" Cost"&amp;"'!$D$16")*(1+'Cost Changes'!$C$9),INDIRECT("'"&amp;$D20&amp;" Cost"&amp;"'!$D$16")),0)</f>
        <v>0</v>
      </c>
      <c r="I20" s="293" cm="1">
        <f t="array" aca="1" ref="I20" ca="1">IFERROR(_xlfn.XLOOKUP($D20,'Production Forecast'!$D:$D,'Production Forecast'!J:J)*IF('Cost Changes'!$D$9&lt;=I$9,INDIRECT("'"&amp;$D20&amp;" Cost"&amp;"'!$D$16")*(1+'Cost Changes'!$C$9),INDIRECT("'"&amp;$D20&amp;" Cost"&amp;"'!$D$16")),0)</f>
        <v>0</v>
      </c>
      <c r="J20" s="293" cm="1">
        <f t="array" aca="1" ref="J20" ca="1">IFERROR(_xlfn.XLOOKUP($D20,'Production Forecast'!$D:$D,'Production Forecast'!K:K)*IF('Cost Changes'!$D$9&lt;=J$9,INDIRECT("'"&amp;$D20&amp;" Cost"&amp;"'!$D$16")*(1+'Cost Changes'!$C$9),INDIRECT("'"&amp;$D20&amp;" Cost"&amp;"'!$D$16")),0)</f>
        <v>0</v>
      </c>
      <c r="K20" s="293" cm="1">
        <f t="array" aca="1" ref="K20" ca="1">IFERROR(_xlfn.XLOOKUP($D20,'Production Forecast'!$D:$D,'Production Forecast'!L:L)*IF('Cost Changes'!$D$9&lt;=K$9,INDIRECT("'"&amp;$D20&amp;" Cost"&amp;"'!$D$16")*(1+'Cost Changes'!$C$9),INDIRECT("'"&amp;$D20&amp;" Cost"&amp;"'!$D$16")),0)</f>
        <v>0</v>
      </c>
      <c r="L20" s="293" cm="1">
        <f t="array" aca="1" ref="L20" ca="1">IFERROR(_xlfn.XLOOKUP($D20,'Production Forecast'!$D:$D,'Production Forecast'!M:M)*IF('Cost Changes'!$D$9&lt;=L$9,INDIRECT("'"&amp;$D20&amp;" Cost"&amp;"'!$D$16")*(1+'Cost Changes'!$C$9),INDIRECT("'"&amp;$D20&amp;" Cost"&amp;"'!$D$16")),0)</f>
        <v>0</v>
      </c>
      <c r="M20" s="293" cm="1">
        <f t="array" aca="1" ref="M20" ca="1">IFERROR(_xlfn.XLOOKUP($D20,'Production Forecast'!$D:$D,'Production Forecast'!N:N)*IF('Cost Changes'!$D$9&lt;=M$9,INDIRECT("'"&amp;$D20&amp;" Cost"&amp;"'!$D$16")*(1+'Cost Changes'!$C$9),INDIRECT("'"&amp;$D20&amp;" Cost"&amp;"'!$D$16")),0)</f>
        <v>0</v>
      </c>
      <c r="N20" s="293" cm="1">
        <f t="array" aca="1" ref="N20" ca="1">IFERROR(_xlfn.XLOOKUP($D20,'Production Forecast'!$D:$D,'Production Forecast'!O:O)*IF('Cost Changes'!$D$9&lt;=N$9,INDIRECT("'"&amp;$D20&amp;" Cost"&amp;"'!$D$16")*(1+'Cost Changes'!$C$9),INDIRECT("'"&amp;$D20&amp;" Cost"&amp;"'!$D$16")),0)</f>
        <v>0</v>
      </c>
      <c r="O20" s="293" cm="1">
        <f t="array" aca="1" ref="O20" ca="1">IFERROR(_xlfn.XLOOKUP($D20,'Production Forecast'!$D:$D,'Production Forecast'!P:P)*IF('Cost Changes'!$D$9&lt;=O$9,INDIRECT("'"&amp;$D20&amp;" Cost"&amp;"'!$D$16")*(1+'Cost Changes'!$C$9),INDIRECT("'"&amp;$D20&amp;" Cost"&amp;"'!$D$16")),0)</f>
        <v>0</v>
      </c>
      <c r="P20" s="293" cm="1">
        <f t="array" aca="1" ref="P20" ca="1">IFERROR(_xlfn.XLOOKUP($D20,'Production Forecast'!$D:$D,'Production Forecast'!Q:Q)*IF('Cost Changes'!$D$9&lt;=P$9,INDIRECT("'"&amp;$D20&amp;" Cost"&amp;"'!$D$16")*(1+'Cost Changes'!$C$9),INDIRECT("'"&amp;$D20&amp;" Cost"&amp;"'!$D$16")),0)</f>
        <v>0</v>
      </c>
      <c r="Q20" s="293" cm="1">
        <f t="array" aca="1" ref="Q20" ca="1">IFERROR(_xlfn.XLOOKUP($D20,'Production Forecast'!$D:$D,'Production Forecast'!R:R)*IF('Cost Changes'!$D$9&lt;=Q$9,INDIRECT("'"&amp;$D20&amp;" Cost"&amp;"'!$D$16")*(1+'Cost Changes'!$C$9),INDIRECT("'"&amp;$D20&amp;" Cost"&amp;"'!$D$16")),0)</f>
        <v>0</v>
      </c>
      <c r="R20" s="293" cm="1">
        <f t="array" aca="1" ref="R20" ca="1">IFERROR(_xlfn.XLOOKUP($D20,'Production Forecast'!$D:$D,'Production Forecast'!S:S)*IF('Cost Changes'!$D$9&lt;=R$9,INDIRECT("'"&amp;$D20&amp;" Cost"&amp;"'!$D$16")*(1+'Cost Changes'!$C$9),INDIRECT("'"&amp;$D20&amp;" Cost"&amp;"'!$D$16")),0)</f>
        <v>0</v>
      </c>
      <c r="S20" s="293" cm="1">
        <f t="array" aca="1" ref="S20" ca="1">IFERROR(_xlfn.XLOOKUP($D20,'Production Forecast'!$D:$D,'Production Forecast'!T:T)*IF('Cost Changes'!$D$9&lt;=S$9,INDIRECT("'"&amp;$D20&amp;" Cost"&amp;"'!$D$16")*(1+'Cost Changes'!$C$9),INDIRECT("'"&amp;$D20&amp;" Cost"&amp;"'!$D$16")),0)</f>
        <v>0</v>
      </c>
      <c r="T20" s="295">
        <f t="shared" ca="1" si="1"/>
        <v>0</v>
      </c>
    </row>
    <row r="21" spans="2:20" s="108" customFormat="1" hidden="1" outlineLevel="1" x14ac:dyDescent="0.35">
      <c r="B21" s="88" t="str">
        <f>'MASTER Product Listing'!B14</f>
        <v>Additional Product</v>
      </c>
      <c r="C21" s="88">
        <f>'MASTER Product Listing'!C14</f>
        <v>0</v>
      </c>
      <c r="D21" s="88">
        <f>'MASTER Product Listing'!D14</f>
        <v>0</v>
      </c>
      <c r="E21" s="293" cm="1">
        <f t="array" aca="1" ref="E21" ca="1">IFERROR(_xlfn.XLOOKUP($D21,'Production Forecast'!$D:$D,'Production Forecast'!F:F)*IF('Cost Changes'!$D$9&lt;=E$9,INDIRECT("'"&amp;$D21&amp;" Cost"&amp;"'!$D$16")*(1+'Cost Changes'!$C$9),INDIRECT("'"&amp;$D21&amp;" Cost"&amp;"'!$D$16")),0)</f>
        <v>0</v>
      </c>
      <c r="F21" s="293" cm="1">
        <f t="array" aca="1" ref="F21" ca="1">IFERROR(_xlfn.XLOOKUP($D21,'Production Forecast'!$D:$D,'Production Forecast'!G:G)*IF('Cost Changes'!$D$9&lt;=F$9,INDIRECT("'"&amp;$D21&amp;" Cost"&amp;"'!$D$16")*(1+'Cost Changes'!$C$9),INDIRECT("'"&amp;$D21&amp;" Cost"&amp;"'!$D$16")),0)</f>
        <v>0</v>
      </c>
      <c r="G21" s="294" cm="1">
        <f t="array" aca="1" ref="G21" ca="1">IFERROR(_xlfn.XLOOKUP($D21,'Production Forecast'!$D:$D,'Production Forecast'!H:H)*IF('Cost Changes'!$D$9&lt;=G$9,INDIRECT("'"&amp;$D21&amp;" Cost"&amp;"'!$D$16")*(1+'Cost Changes'!$C$9),INDIRECT("'"&amp;$D21&amp;" Cost"&amp;"'!$D$16")),0)</f>
        <v>0</v>
      </c>
      <c r="H21" s="293" cm="1">
        <f t="array" aca="1" ref="H21" ca="1">IFERROR(_xlfn.XLOOKUP($D21,'Production Forecast'!$D:$D,'Production Forecast'!I:I)*IF('Cost Changes'!$D$9&lt;=H$9,INDIRECT("'"&amp;$D21&amp;" Cost"&amp;"'!$D$16")*(1+'Cost Changes'!$C$9),INDIRECT("'"&amp;$D21&amp;" Cost"&amp;"'!$D$16")),0)</f>
        <v>0</v>
      </c>
      <c r="I21" s="293" cm="1">
        <f t="array" aca="1" ref="I21" ca="1">IFERROR(_xlfn.XLOOKUP($D21,'Production Forecast'!$D:$D,'Production Forecast'!J:J)*IF('Cost Changes'!$D$9&lt;=I$9,INDIRECT("'"&amp;$D21&amp;" Cost"&amp;"'!$D$16")*(1+'Cost Changes'!$C$9),INDIRECT("'"&amp;$D21&amp;" Cost"&amp;"'!$D$16")),0)</f>
        <v>0</v>
      </c>
      <c r="J21" s="293" cm="1">
        <f t="array" aca="1" ref="J21" ca="1">IFERROR(_xlfn.XLOOKUP($D21,'Production Forecast'!$D:$D,'Production Forecast'!K:K)*IF('Cost Changes'!$D$9&lt;=J$9,INDIRECT("'"&amp;$D21&amp;" Cost"&amp;"'!$D$16")*(1+'Cost Changes'!$C$9),INDIRECT("'"&amp;$D21&amp;" Cost"&amp;"'!$D$16")),0)</f>
        <v>0</v>
      </c>
      <c r="K21" s="293" cm="1">
        <f t="array" aca="1" ref="K21" ca="1">IFERROR(_xlfn.XLOOKUP($D21,'Production Forecast'!$D:$D,'Production Forecast'!L:L)*IF('Cost Changes'!$D$9&lt;=K$9,INDIRECT("'"&amp;$D21&amp;" Cost"&amp;"'!$D$16")*(1+'Cost Changes'!$C$9),INDIRECT("'"&amp;$D21&amp;" Cost"&amp;"'!$D$16")),0)</f>
        <v>0</v>
      </c>
      <c r="L21" s="293" cm="1">
        <f t="array" aca="1" ref="L21" ca="1">IFERROR(_xlfn.XLOOKUP($D21,'Production Forecast'!$D:$D,'Production Forecast'!M:M)*IF('Cost Changes'!$D$9&lt;=L$9,INDIRECT("'"&amp;$D21&amp;" Cost"&amp;"'!$D$16")*(1+'Cost Changes'!$C$9),INDIRECT("'"&amp;$D21&amp;" Cost"&amp;"'!$D$16")),0)</f>
        <v>0</v>
      </c>
      <c r="M21" s="293" cm="1">
        <f t="array" aca="1" ref="M21" ca="1">IFERROR(_xlfn.XLOOKUP($D21,'Production Forecast'!$D:$D,'Production Forecast'!N:N)*IF('Cost Changes'!$D$9&lt;=M$9,INDIRECT("'"&amp;$D21&amp;" Cost"&amp;"'!$D$16")*(1+'Cost Changes'!$C$9),INDIRECT("'"&amp;$D21&amp;" Cost"&amp;"'!$D$16")),0)</f>
        <v>0</v>
      </c>
      <c r="N21" s="293" cm="1">
        <f t="array" aca="1" ref="N21" ca="1">IFERROR(_xlfn.XLOOKUP($D21,'Production Forecast'!$D:$D,'Production Forecast'!O:O)*IF('Cost Changes'!$D$9&lt;=N$9,INDIRECT("'"&amp;$D21&amp;" Cost"&amp;"'!$D$16")*(1+'Cost Changes'!$C$9),INDIRECT("'"&amp;$D21&amp;" Cost"&amp;"'!$D$16")),0)</f>
        <v>0</v>
      </c>
      <c r="O21" s="293" cm="1">
        <f t="array" aca="1" ref="O21" ca="1">IFERROR(_xlfn.XLOOKUP($D21,'Production Forecast'!$D:$D,'Production Forecast'!P:P)*IF('Cost Changes'!$D$9&lt;=O$9,INDIRECT("'"&amp;$D21&amp;" Cost"&amp;"'!$D$16")*(1+'Cost Changes'!$C$9),INDIRECT("'"&amp;$D21&amp;" Cost"&amp;"'!$D$16")),0)</f>
        <v>0</v>
      </c>
      <c r="P21" s="293" cm="1">
        <f t="array" aca="1" ref="P21" ca="1">IFERROR(_xlfn.XLOOKUP($D21,'Production Forecast'!$D:$D,'Production Forecast'!Q:Q)*IF('Cost Changes'!$D$9&lt;=P$9,INDIRECT("'"&amp;$D21&amp;" Cost"&amp;"'!$D$16")*(1+'Cost Changes'!$C$9),INDIRECT("'"&amp;$D21&amp;" Cost"&amp;"'!$D$16")),0)</f>
        <v>0</v>
      </c>
      <c r="Q21" s="293" cm="1">
        <f t="array" aca="1" ref="Q21" ca="1">IFERROR(_xlfn.XLOOKUP($D21,'Production Forecast'!$D:$D,'Production Forecast'!R:R)*IF('Cost Changes'!$D$9&lt;=Q$9,INDIRECT("'"&amp;$D21&amp;" Cost"&amp;"'!$D$16")*(1+'Cost Changes'!$C$9),INDIRECT("'"&amp;$D21&amp;" Cost"&amp;"'!$D$16")),0)</f>
        <v>0</v>
      </c>
      <c r="R21" s="293" cm="1">
        <f t="array" aca="1" ref="R21" ca="1">IFERROR(_xlfn.XLOOKUP($D21,'Production Forecast'!$D:$D,'Production Forecast'!S:S)*IF('Cost Changes'!$D$9&lt;=R$9,INDIRECT("'"&amp;$D21&amp;" Cost"&amp;"'!$D$16")*(1+'Cost Changes'!$C$9),INDIRECT("'"&amp;$D21&amp;" Cost"&amp;"'!$D$16")),0)</f>
        <v>0</v>
      </c>
      <c r="S21" s="293" cm="1">
        <f t="array" aca="1" ref="S21" ca="1">IFERROR(_xlfn.XLOOKUP($D21,'Production Forecast'!$D:$D,'Production Forecast'!T:T)*IF('Cost Changes'!$D$9&lt;=S$9,INDIRECT("'"&amp;$D21&amp;" Cost"&amp;"'!$D$16")*(1+'Cost Changes'!$C$9),INDIRECT("'"&amp;$D21&amp;" Cost"&amp;"'!$D$16")),0)</f>
        <v>0</v>
      </c>
      <c r="T21" s="295">
        <f t="shared" ca="1" si="1"/>
        <v>0</v>
      </c>
    </row>
    <row r="22" spans="2:20" s="108" customFormat="1" hidden="1" outlineLevel="1" x14ac:dyDescent="0.35">
      <c r="B22" s="88" t="str">
        <f>'MASTER Product Listing'!B15</f>
        <v>Additional Product</v>
      </c>
      <c r="C22" s="88">
        <f>'MASTER Product Listing'!C15</f>
        <v>0</v>
      </c>
      <c r="D22" s="88">
        <f>'MASTER Product Listing'!D15</f>
        <v>0</v>
      </c>
      <c r="E22" s="293" cm="1">
        <f t="array" aca="1" ref="E22" ca="1">IFERROR(_xlfn.XLOOKUP($D22,'Production Forecast'!$D:$D,'Production Forecast'!F:F)*IF('Cost Changes'!$D$9&lt;=E$9,INDIRECT("'"&amp;$D22&amp;" Cost"&amp;"'!$D$16")*(1+'Cost Changes'!$C$9),INDIRECT("'"&amp;$D22&amp;" Cost"&amp;"'!$D$16")),0)</f>
        <v>0</v>
      </c>
      <c r="F22" s="293" cm="1">
        <f t="array" aca="1" ref="F22" ca="1">IFERROR(_xlfn.XLOOKUP($D22,'Production Forecast'!$D:$D,'Production Forecast'!G:G)*IF('Cost Changes'!$D$9&lt;=F$9,INDIRECT("'"&amp;$D22&amp;" Cost"&amp;"'!$D$16")*(1+'Cost Changes'!$C$9),INDIRECT("'"&amp;$D22&amp;" Cost"&amp;"'!$D$16")),0)</f>
        <v>0</v>
      </c>
      <c r="G22" s="294" cm="1">
        <f t="array" aca="1" ref="G22" ca="1">IFERROR(_xlfn.XLOOKUP($D22,'Production Forecast'!$D:$D,'Production Forecast'!H:H)*IF('Cost Changes'!$D$9&lt;=G$9,INDIRECT("'"&amp;$D22&amp;" Cost"&amp;"'!$D$16")*(1+'Cost Changes'!$C$9),INDIRECT("'"&amp;$D22&amp;" Cost"&amp;"'!$D$16")),0)</f>
        <v>0</v>
      </c>
      <c r="H22" s="293" cm="1">
        <f t="array" aca="1" ref="H22" ca="1">IFERROR(_xlfn.XLOOKUP($D22,'Production Forecast'!$D:$D,'Production Forecast'!I:I)*IF('Cost Changes'!$D$9&lt;=H$9,INDIRECT("'"&amp;$D22&amp;" Cost"&amp;"'!$D$16")*(1+'Cost Changes'!$C$9),INDIRECT("'"&amp;$D22&amp;" Cost"&amp;"'!$D$16")),0)</f>
        <v>0</v>
      </c>
      <c r="I22" s="293" cm="1">
        <f t="array" aca="1" ref="I22" ca="1">IFERROR(_xlfn.XLOOKUP($D22,'Production Forecast'!$D:$D,'Production Forecast'!J:J)*IF('Cost Changes'!$D$9&lt;=I$9,INDIRECT("'"&amp;$D22&amp;" Cost"&amp;"'!$D$16")*(1+'Cost Changes'!$C$9),INDIRECT("'"&amp;$D22&amp;" Cost"&amp;"'!$D$16")),0)</f>
        <v>0</v>
      </c>
      <c r="J22" s="293" cm="1">
        <f t="array" aca="1" ref="J22" ca="1">IFERROR(_xlfn.XLOOKUP($D22,'Production Forecast'!$D:$D,'Production Forecast'!K:K)*IF('Cost Changes'!$D$9&lt;=J$9,INDIRECT("'"&amp;$D22&amp;" Cost"&amp;"'!$D$16")*(1+'Cost Changes'!$C$9),INDIRECT("'"&amp;$D22&amp;" Cost"&amp;"'!$D$16")),0)</f>
        <v>0</v>
      </c>
      <c r="K22" s="293" cm="1">
        <f t="array" aca="1" ref="K22" ca="1">IFERROR(_xlfn.XLOOKUP($D22,'Production Forecast'!$D:$D,'Production Forecast'!L:L)*IF('Cost Changes'!$D$9&lt;=K$9,INDIRECT("'"&amp;$D22&amp;" Cost"&amp;"'!$D$16")*(1+'Cost Changes'!$C$9),INDIRECT("'"&amp;$D22&amp;" Cost"&amp;"'!$D$16")),0)</f>
        <v>0</v>
      </c>
      <c r="L22" s="293" cm="1">
        <f t="array" aca="1" ref="L22" ca="1">IFERROR(_xlfn.XLOOKUP($D22,'Production Forecast'!$D:$D,'Production Forecast'!M:M)*IF('Cost Changes'!$D$9&lt;=L$9,INDIRECT("'"&amp;$D22&amp;" Cost"&amp;"'!$D$16")*(1+'Cost Changes'!$C$9),INDIRECT("'"&amp;$D22&amp;" Cost"&amp;"'!$D$16")),0)</f>
        <v>0</v>
      </c>
      <c r="M22" s="293" cm="1">
        <f t="array" aca="1" ref="M22" ca="1">IFERROR(_xlfn.XLOOKUP($D22,'Production Forecast'!$D:$D,'Production Forecast'!N:N)*IF('Cost Changes'!$D$9&lt;=M$9,INDIRECT("'"&amp;$D22&amp;" Cost"&amp;"'!$D$16")*(1+'Cost Changes'!$C$9),INDIRECT("'"&amp;$D22&amp;" Cost"&amp;"'!$D$16")),0)</f>
        <v>0</v>
      </c>
      <c r="N22" s="293" cm="1">
        <f t="array" aca="1" ref="N22" ca="1">IFERROR(_xlfn.XLOOKUP($D22,'Production Forecast'!$D:$D,'Production Forecast'!O:O)*IF('Cost Changes'!$D$9&lt;=N$9,INDIRECT("'"&amp;$D22&amp;" Cost"&amp;"'!$D$16")*(1+'Cost Changes'!$C$9),INDIRECT("'"&amp;$D22&amp;" Cost"&amp;"'!$D$16")),0)</f>
        <v>0</v>
      </c>
      <c r="O22" s="293" cm="1">
        <f t="array" aca="1" ref="O22" ca="1">IFERROR(_xlfn.XLOOKUP($D22,'Production Forecast'!$D:$D,'Production Forecast'!P:P)*IF('Cost Changes'!$D$9&lt;=O$9,INDIRECT("'"&amp;$D22&amp;" Cost"&amp;"'!$D$16")*(1+'Cost Changes'!$C$9),INDIRECT("'"&amp;$D22&amp;" Cost"&amp;"'!$D$16")),0)</f>
        <v>0</v>
      </c>
      <c r="P22" s="293" cm="1">
        <f t="array" aca="1" ref="P22" ca="1">IFERROR(_xlfn.XLOOKUP($D22,'Production Forecast'!$D:$D,'Production Forecast'!Q:Q)*IF('Cost Changes'!$D$9&lt;=P$9,INDIRECT("'"&amp;$D22&amp;" Cost"&amp;"'!$D$16")*(1+'Cost Changes'!$C$9),INDIRECT("'"&amp;$D22&amp;" Cost"&amp;"'!$D$16")),0)</f>
        <v>0</v>
      </c>
      <c r="Q22" s="293" cm="1">
        <f t="array" aca="1" ref="Q22" ca="1">IFERROR(_xlfn.XLOOKUP($D22,'Production Forecast'!$D:$D,'Production Forecast'!R:R)*IF('Cost Changes'!$D$9&lt;=Q$9,INDIRECT("'"&amp;$D22&amp;" Cost"&amp;"'!$D$16")*(1+'Cost Changes'!$C$9),INDIRECT("'"&amp;$D22&amp;" Cost"&amp;"'!$D$16")),0)</f>
        <v>0</v>
      </c>
      <c r="R22" s="293" cm="1">
        <f t="array" aca="1" ref="R22" ca="1">IFERROR(_xlfn.XLOOKUP($D22,'Production Forecast'!$D:$D,'Production Forecast'!S:S)*IF('Cost Changes'!$D$9&lt;=R$9,INDIRECT("'"&amp;$D22&amp;" Cost"&amp;"'!$D$16")*(1+'Cost Changes'!$C$9),INDIRECT("'"&amp;$D22&amp;" Cost"&amp;"'!$D$16")),0)</f>
        <v>0</v>
      </c>
      <c r="S22" s="293" cm="1">
        <f t="array" aca="1" ref="S22" ca="1">IFERROR(_xlfn.XLOOKUP($D22,'Production Forecast'!$D:$D,'Production Forecast'!T:T)*IF('Cost Changes'!$D$9&lt;=S$9,INDIRECT("'"&amp;$D22&amp;" Cost"&amp;"'!$D$16")*(1+'Cost Changes'!$C$9),INDIRECT("'"&amp;$D22&amp;" Cost"&amp;"'!$D$16")),0)</f>
        <v>0</v>
      </c>
      <c r="T22" s="295">
        <f t="shared" ca="1" si="1"/>
        <v>0</v>
      </c>
    </row>
    <row r="23" spans="2:20" s="108" customFormat="1" hidden="1" outlineLevel="1" x14ac:dyDescent="0.35">
      <c r="B23" s="88" t="str">
        <f>'MASTER Product Listing'!B16</f>
        <v>Additional Product</v>
      </c>
      <c r="C23" s="88">
        <f>'MASTER Product Listing'!C16</f>
        <v>0</v>
      </c>
      <c r="D23" s="88">
        <f>'MASTER Product Listing'!D16</f>
        <v>0</v>
      </c>
      <c r="E23" s="293" cm="1">
        <f t="array" aca="1" ref="E23" ca="1">IFERROR(_xlfn.XLOOKUP($D23,'Production Forecast'!$D:$D,'Production Forecast'!F:F)*IF('Cost Changes'!$D$9&lt;=E$9,INDIRECT("'"&amp;$D23&amp;" Cost"&amp;"'!$D$16")*(1+'Cost Changes'!$C$9),INDIRECT("'"&amp;$D23&amp;" Cost"&amp;"'!$D$16")),0)</f>
        <v>0</v>
      </c>
      <c r="F23" s="293" cm="1">
        <f t="array" aca="1" ref="F23" ca="1">IFERROR(_xlfn.XLOOKUP($D23,'Production Forecast'!$D:$D,'Production Forecast'!G:G)*IF('Cost Changes'!$D$9&lt;=F$9,INDIRECT("'"&amp;$D23&amp;" Cost"&amp;"'!$D$16")*(1+'Cost Changes'!$C$9),INDIRECT("'"&amp;$D23&amp;" Cost"&amp;"'!$D$16")),0)</f>
        <v>0</v>
      </c>
      <c r="G23" s="294" cm="1">
        <f t="array" aca="1" ref="G23" ca="1">IFERROR(_xlfn.XLOOKUP($D23,'Production Forecast'!$D:$D,'Production Forecast'!H:H)*IF('Cost Changes'!$D$9&lt;=G$9,INDIRECT("'"&amp;$D23&amp;" Cost"&amp;"'!$D$16")*(1+'Cost Changes'!$C$9),INDIRECT("'"&amp;$D23&amp;" Cost"&amp;"'!$D$16")),0)</f>
        <v>0</v>
      </c>
      <c r="H23" s="293" cm="1">
        <f t="array" aca="1" ref="H23" ca="1">IFERROR(_xlfn.XLOOKUP($D23,'Production Forecast'!$D:$D,'Production Forecast'!I:I)*IF('Cost Changes'!$D$9&lt;=H$9,INDIRECT("'"&amp;$D23&amp;" Cost"&amp;"'!$D$16")*(1+'Cost Changes'!$C$9),INDIRECT("'"&amp;$D23&amp;" Cost"&amp;"'!$D$16")),0)</f>
        <v>0</v>
      </c>
      <c r="I23" s="293" cm="1">
        <f t="array" aca="1" ref="I23" ca="1">IFERROR(_xlfn.XLOOKUP($D23,'Production Forecast'!$D:$D,'Production Forecast'!J:J)*IF('Cost Changes'!$D$9&lt;=I$9,INDIRECT("'"&amp;$D23&amp;" Cost"&amp;"'!$D$16")*(1+'Cost Changes'!$C$9),INDIRECT("'"&amp;$D23&amp;" Cost"&amp;"'!$D$16")),0)</f>
        <v>0</v>
      </c>
      <c r="J23" s="293" cm="1">
        <f t="array" aca="1" ref="J23" ca="1">IFERROR(_xlfn.XLOOKUP($D23,'Production Forecast'!$D:$D,'Production Forecast'!K:K)*IF('Cost Changes'!$D$9&lt;=J$9,INDIRECT("'"&amp;$D23&amp;" Cost"&amp;"'!$D$16")*(1+'Cost Changes'!$C$9),INDIRECT("'"&amp;$D23&amp;" Cost"&amp;"'!$D$16")),0)</f>
        <v>0</v>
      </c>
      <c r="K23" s="293" cm="1">
        <f t="array" aca="1" ref="K23" ca="1">IFERROR(_xlfn.XLOOKUP($D23,'Production Forecast'!$D:$D,'Production Forecast'!L:L)*IF('Cost Changes'!$D$9&lt;=K$9,INDIRECT("'"&amp;$D23&amp;" Cost"&amp;"'!$D$16")*(1+'Cost Changes'!$C$9),INDIRECT("'"&amp;$D23&amp;" Cost"&amp;"'!$D$16")),0)</f>
        <v>0</v>
      </c>
      <c r="L23" s="293" cm="1">
        <f t="array" aca="1" ref="L23" ca="1">IFERROR(_xlfn.XLOOKUP($D23,'Production Forecast'!$D:$D,'Production Forecast'!M:M)*IF('Cost Changes'!$D$9&lt;=L$9,INDIRECT("'"&amp;$D23&amp;" Cost"&amp;"'!$D$16")*(1+'Cost Changes'!$C$9),INDIRECT("'"&amp;$D23&amp;" Cost"&amp;"'!$D$16")),0)</f>
        <v>0</v>
      </c>
      <c r="M23" s="293" cm="1">
        <f t="array" aca="1" ref="M23" ca="1">IFERROR(_xlfn.XLOOKUP($D23,'Production Forecast'!$D:$D,'Production Forecast'!N:N)*IF('Cost Changes'!$D$9&lt;=M$9,INDIRECT("'"&amp;$D23&amp;" Cost"&amp;"'!$D$16")*(1+'Cost Changes'!$C$9),INDIRECT("'"&amp;$D23&amp;" Cost"&amp;"'!$D$16")),0)</f>
        <v>0</v>
      </c>
      <c r="N23" s="293" cm="1">
        <f t="array" aca="1" ref="N23" ca="1">IFERROR(_xlfn.XLOOKUP($D23,'Production Forecast'!$D:$D,'Production Forecast'!O:O)*IF('Cost Changes'!$D$9&lt;=N$9,INDIRECT("'"&amp;$D23&amp;" Cost"&amp;"'!$D$16")*(1+'Cost Changes'!$C$9),INDIRECT("'"&amp;$D23&amp;" Cost"&amp;"'!$D$16")),0)</f>
        <v>0</v>
      </c>
      <c r="O23" s="293" cm="1">
        <f t="array" aca="1" ref="O23" ca="1">IFERROR(_xlfn.XLOOKUP($D23,'Production Forecast'!$D:$D,'Production Forecast'!P:P)*IF('Cost Changes'!$D$9&lt;=O$9,INDIRECT("'"&amp;$D23&amp;" Cost"&amp;"'!$D$16")*(1+'Cost Changes'!$C$9),INDIRECT("'"&amp;$D23&amp;" Cost"&amp;"'!$D$16")),0)</f>
        <v>0</v>
      </c>
      <c r="P23" s="293" cm="1">
        <f t="array" aca="1" ref="P23" ca="1">IFERROR(_xlfn.XLOOKUP($D23,'Production Forecast'!$D:$D,'Production Forecast'!Q:Q)*IF('Cost Changes'!$D$9&lt;=P$9,INDIRECT("'"&amp;$D23&amp;" Cost"&amp;"'!$D$16")*(1+'Cost Changes'!$C$9),INDIRECT("'"&amp;$D23&amp;" Cost"&amp;"'!$D$16")),0)</f>
        <v>0</v>
      </c>
      <c r="Q23" s="293" cm="1">
        <f t="array" aca="1" ref="Q23" ca="1">IFERROR(_xlfn.XLOOKUP($D23,'Production Forecast'!$D:$D,'Production Forecast'!R:R)*IF('Cost Changes'!$D$9&lt;=Q$9,INDIRECT("'"&amp;$D23&amp;" Cost"&amp;"'!$D$16")*(1+'Cost Changes'!$C$9),INDIRECT("'"&amp;$D23&amp;" Cost"&amp;"'!$D$16")),0)</f>
        <v>0</v>
      </c>
      <c r="R23" s="293" cm="1">
        <f t="array" aca="1" ref="R23" ca="1">IFERROR(_xlfn.XLOOKUP($D23,'Production Forecast'!$D:$D,'Production Forecast'!S:S)*IF('Cost Changes'!$D$9&lt;=R$9,INDIRECT("'"&amp;$D23&amp;" Cost"&amp;"'!$D$16")*(1+'Cost Changes'!$C$9),INDIRECT("'"&amp;$D23&amp;" Cost"&amp;"'!$D$16")),0)</f>
        <v>0</v>
      </c>
      <c r="S23" s="293" cm="1">
        <f t="array" aca="1" ref="S23" ca="1">IFERROR(_xlfn.XLOOKUP($D23,'Production Forecast'!$D:$D,'Production Forecast'!T:T)*IF('Cost Changes'!$D$9&lt;=S$9,INDIRECT("'"&amp;$D23&amp;" Cost"&amp;"'!$D$16")*(1+'Cost Changes'!$C$9),INDIRECT("'"&amp;$D23&amp;" Cost"&amp;"'!$D$16")),0)</f>
        <v>0</v>
      </c>
      <c r="T23" s="295">
        <f t="shared" ca="1" si="1"/>
        <v>0</v>
      </c>
    </row>
    <row r="24" spans="2:20" s="108" customFormat="1" hidden="1" outlineLevel="1" x14ac:dyDescent="0.35">
      <c r="B24" s="88" t="str">
        <f>'MASTER Product Listing'!B17</f>
        <v>Additional Product</v>
      </c>
      <c r="C24" s="88">
        <f>'MASTER Product Listing'!C17</f>
        <v>0</v>
      </c>
      <c r="D24" s="88">
        <f>'MASTER Product Listing'!D17</f>
        <v>0</v>
      </c>
      <c r="E24" s="293" cm="1">
        <f t="array" aca="1" ref="E24" ca="1">IFERROR(_xlfn.XLOOKUP($D24,'Production Forecast'!$D:$D,'Production Forecast'!F:F)*IF('Cost Changes'!$D$9&lt;=E$9,INDIRECT("'"&amp;$D24&amp;" Cost"&amp;"'!$D$16")*(1+'Cost Changes'!$C$9),INDIRECT("'"&amp;$D24&amp;" Cost"&amp;"'!$D$16")),0)</f>
        <v>0</v>
      </c>
      <c r="F24" s="293" cm="1">
        <f t="array" aca="1" ref="F24" ca="1">IFERROR(_xlfn.XLOOKUP($D24,'Production Forecast'!$D:$D,'Production Forecast'!G:G)*IF('Cost Changes'!$D$9&lt;=F$9,INDIRECT("'"&amp;$D24&amp;" Cost"&amp;"'!$D$16")*(1+'Cost Changes'!$C$9),INDIRECT("'"&amp;$D24&amp;" Cost"&amp;"'!$D$16")),0)</f>
        <v>0</v>
      </c>
      <c r="G24" s="294" cm="1">
        <f t="array" aca="1" ref="G24" ca="1">IFERROR(_xlfn.XLOOKUP($D24,'Production Forecast'!$D:$D,'Production Forecast'!H:H)*IF('Cost Changes'!$D$9&lt;=G$9,INDIRECT("'"&amp;$D24&amp;" Cost"&amp;"'!$D$16")*(1+'Cost Changes'!$C$9),INDIRECT("'"&amp;$D24&amp;" Cost"&amp;"'!$D$16")),0)</f>
        <v>0</v>
      </c>
      <c r="H24" s="293" cm="1">
        <f t="array" aca="1" ref="H24" ca="1">IFERROR(_xlfn.XLOOKUP($D24,'Production Forecast'!$D:$D,'Production Forecast'!I:I)*IF('Cost Changes'!$D$9&lt;=H$9,INDIRECT("'"&amp;$D24&amp;" Cost"&amp;"'!$D$16")*(1+'Cost Changes'!$C$9),INDIRECT("'"&amp;$D24&amp;" Cost"&amp;"'!$D$16")),0)</f>
        <v>0</v>
      </c>
      <c r="I24" s="293" cm="1">
        <f t="array" aca="1" ref="I24" ca="1">IFERROR(_xlfn.XLOOKUP($D24,'Production Forecast'!$D:$D,'Production Forecast'!J:J)*IF('Cost Changes'!$D$9&lt;=I$9,INDIRECT("'"&amp;$D24&amp;" Cost"&amp;"'!$D$16")*(1+'Cost Changes'!$C$9),INDIRECT("'"&amp;$D24&amp;" Cost"&amp;"'!$D$16")),0)</f>
        <v>0</v>
      </c>
      <c r="J24" s="293" cm="1">
        <f t="array" aca="1" ref="J24" ca="1">IFERROR(_xlfn.XLOOKUP($D24,'Production Forecast'!$D:$D,'Production Forecast'!K:K)*IF('Cost Changes'!$D$9&lt;=J$9,INDIRECT("'"&amp;$D24&amp;" Cost"&amp;"'!$D$16")*(1+'Cost Changes'!$C$9),INDIRECT("'"&amp;$D24&amp;" Cost"&amp;"'!$D$16")),0)</f>
        <v>0</v>
      </c>
      <c r="K24" s="293" cm="1">
        <f t="array" aca="1" ref="K24" ca="1">IFERROR(_xlfn.XLOOKUP($D24,'Production Forecast'!$D:$D,'Production Forecast'!L:L)*IF('Cost Changes'!$D$9&lt;=K$9,INDIRECT("'"&amp;$D24&amp;" Cost"&amp;"'!$D$16")*(1+'Cost Changes'!$C$9),INDIRECT("'"&amp;$D24&amp;" Cost"&amp;"'!$D$16")),0)</f>
        <v>0</v>
      </c>
      <c r="L24" s="293" cm="1">
        <f t="array" aca="1" ref="L24" ca="1">IFERROR(_xlfn.XLOOKUP($D24,'Production Forecast'!$D:$D,'Production Forecast'!M:M)*IF('Cost Changes'!$D$9&lt;=L$9,INDIRECT("'"&amp;$D24&amp;" Cost"&amp;"'!$D$16")*(1+'Cost Changes'!$C$9),INDIRECT("'"&amp;$D24&amp;" Cost"&amp;"'!$D$16")),0)</f>
        <v>0</v>
      </c>
      <c r="M24" s="293" cm="1">
        <f t="array" aca="1" ref="M24" ca="1">IFERROR(_xlfn.XLOOKUP($D24,'Production Forecast'!$D:$D,'Production Forecast'!N:N)*IF('Cost Changes'!$D$9&lt;=M$9,INDIRECT("'"&amp;$D24&amp;" Cost"&amp;"'!$D$16")*(1+'Cost Changes'!$C$9),INDIRECT("'"&amp;$D24&amp;" Cost"&amp;"'!$D$16")),0)</f>
        <v>0</v>
      </c>
      <c r="N24" s="293" cm="1">
        <f t="array" aca="1" ref="N24" ca="1">IFERROR(_xlfn.XLOOKUP($D24,'Production Forecast'!$D:$D,'Production Forecast'!O:O)*IF('Cost Changes'!$D$9&lt;=N$9,INDIRECT("'"&amp;$D24&amp;" Cost"&amp;"'!$D$16")*(1+'Cost Changes'!$C$9),INDIRECT("'"&amp;$D24&amp;" Cost"&amp;"'!$D$16")),0)</f>
        <v>0</v>
      </c>
      <c r="O24" s="293" cm="1">
        <f t="array" aca="1" ref="O24" ca="1">IFERROR(_xlfn.XLOOKUP($D24,'Production Forecast'!$D:$D,'Production Forecast'!P:P)*IF('Cost Changes'!$D$9&lt;=O$9,INDIRECT("'"&amp;$D24&amp;" Cost"&amp;"'!$D$16")*(1+'Cost Changes'!$C$9),INDIRECT("'"&amp;$D24&amp;" Cost"&amp;"'!$D$16")),0)</f>
        <v>0</v>
      </c>
      <c r="P24" s="293" cm="1">
        <f t="array" aca="1" ref="P24" ca="1">IFERROR(_xlfn.XLOOKUP($D24,'Production Forecast'!$D:$D,'Production Forecast'!Q:Q)*IF('Cost Changes'!$D$9&lt;=P$9,INDIRECT("'"&amp;$D24&amp;" Cost"&amp;"'!$D$16")*(1+'Cost Changes'!$C$9),INDIRECT("'"&amp;$D24&amp;" Cost"&amp;"'!$D$16")),0)</f>
        <v>0</v>
      </c>
      <c r="Q24" s="293" cm="1">
        <f t="array" aca="1" ref="Q24" ca="1">IFERROR(_xlfn.XLOOKUP($D24,'Production Forecast'!$D:$D,'Production Forecast'!R:R)*IF('Cost Changes'!$D$9&lt;=Q$9,INDIRECT("'"&amp;$D24&amp;" Cost"&amp;"'!$D$16")*(1+'Cost Changes'!$C$9),INDIRECT("'"&amp;$D24&amp;" Cost"&amp;"'!$D$16")),0)</f>
        <v>0</v>
      </c>
      <c r="R24" s="293" cm="1">
        <f t="array" aca="1" ref="R24" ca="1">IFERROR(_xlfn.XLOOKUP($D24,'Production Forecast'!$D:$D,'Production Forecast'!S:S)*IF('Cost Changes'!$D$9&lt;=R$9,INDIRECT("'"&amp;$D24&amp;" Cost"&amp;"'!$D$16")*(1+'Cost Changes'!$C$9),INDIRECT("'"&amp;$D24&amp;" Cost"&amp;"'!$D$16")),0)</f>
        <v>0</v>
      </c>
      <c r="S24" s="293" cm="1">
        <f t="array" aca="1" ref="S24" ca="1">IFERROR(_xlfn.XLOOKUP($D24,'Production Forecast'!$D:$D,'Production Forecast'!T:T)*IF('Cost Changes'!$D$9&lt;=S$9,INDIRECT("'"&amp;$D24&amp;" Cost"&amp;"'!$D$16")*(1+'Cost Changes'!$C$9),INDIRECT("'"&amp;$D24&amp;" Cost"&amp;"'!$D$16")),0)</f>
        <v>0</v>
      </c>
      <c r="T24" s="295">
        <f t="shared" ca="1" si="1"/>
        <v>0</v>
      </c>
    </row>
    <row r="25" spans="2:20" s="108" customFormat="1" hidden="1" outlineLevel="1" x14ac:dyDescent="0.35">
      <c r="B25" s="88" t="str">
        <f>'MASTER Product Listing'!B18</f>
        <v>Additional Product</v>
      </c>
      <c r="C25" s="88">
        <f>'MASTER Product Listing'!C18</f>
        <v>0</v>
      </c>
      <c r="D25" s="88">
        <f>'MASTER Product Listing'!D18</f>
        <v>0</v>
      </c>
      <c r="E25" s="293" cm="1">
        <f t="array" aca="1" ref="E25" ca="1">IFERROR(_xlfn.XLOOKUP($D25,'Production Forecast'!$D:$D,'Production Forecast'!F:F)*IF('Cost Changes'!$D$9&lt;=E$9,INDIRECT("'"&amp;$D25&amp;" Cost"&amp;"'!$D$16")*(1+'Cost Changes'!$C$9),INDIRECT("'"&amp;$D25&amp;" Cost"&amp;"'!$D$16")),0)</f>
        <v>0</v>
      </c>
      <c r="F25" s="293" cm="1">
        <f t="array" aca="1" ref="F25" ca="1">IFERROR(_xlfn.XLOOKUP($D25,'Production Forecast'!$D:$D,'Production Forecast'!G:G)*IF('Cost Changes'!$D$9&lt;=F$9,INDIRECT("'"&amp;$D25&amp;" Cost"&amp;"'!$D$16")*(1+'Cost Changes'!$C$9),INDIRECT("'"&amp;$D25&amp;" Cost"&amp;"'!$D$16")),0)</f>
        <v>0</v>
      </c>
      <c r="G25" s="294" cm="1">
        <f t="array" aca="1" ref="G25" ca="1">IFERROR(_xlfn.XLOOKUP($D25,'Production Forecast'!$D:$D,'Production Forecast'!H:H)*IF('Cost Changes'!$D$9&lt;=G$9,INDIRECT("'"&amp;$D25&amp;" Cost"&amp;"'!$D$16")*(1+'Cost Changes'!$C$9),INDIRECT("'"&amp;$D25&amp;" Cost"&amp;"'!$D$16")),0)</f>
        <v>0</v>
      </c>
      <c r="H25" s="293" cm="1">
        <f t="array" aca="1" ref="H25" ca="1">IFERROR(_xlfn.XLOOKUP($D25,'Production Forecast'!$D:$D,'Production Forecast'!I:I)*IF('Cost Changes'!$D$9&lt;=H$9,INDIRECT("'"&amp;$D25&amp;" Cost"&amp;"'!$D$16")*(1+'Cost Changes'!$C$9),INDIRECT("'"&amp;$D25&amp;" Cost"&amp;"'!$D$16")),0)</f>
        <v>0</v>
      </c>
      <c r="I25" s="293" cm="1">
        <f t="array" aca="1" ref="I25" ca="1">IFERROR(_xlfn.XLOOKUP($D25,'Production Forecast'!$D:$D,'Production Forecast'!J:J)*IF('Cost Changes'!$D$9&lt;=I$9,INDIRECT("'"&amp;$D25&amp;" Cost"&amp;"'!$D$16")*(1+'Cost Changes'!$C$9),INDIRECT("'"&amp;$D25&amp;" Cost"&amp;"'!$D$16")),0)</f>
        <v>0</v>
      </c>
      <c r="J25" s="293" cm="1">
        <f t="array" aca="1" ref="J25" ca="1">IFERROR(_xlfn.XLOOKUP($D25,'Production Forecast'!$D:$D,'Production Forecast'!K:K)*IF('Cost Changes'!$D$9&lt;=J$9,INDIRECT("'"&amp;$D25&amp;" Cost"&amp;"'!$D$16")*(1+'Cost Changes'!$C$9),INDIRECT("'"&amp;$D25&amp;" Cost"&amp;"'!$D$16")),0)</f>
        <v>0</v>
      </c>
      <c r="K25" s="293" cm="1">
        <f t="array" aca="1" ref="K25" ca="1">IFERROR(_xlfn.XLOOKUP($D25,'Production Forecast'!$D:$D,'Production Forecast'!L:L)*IF('Cost Changes'!$D$9&lt;=K$9,INDIRECT("'"&amp;$D25&amp;" Cost"&amp;"'!$D$16")*(1+'Cost Changes'!$C$9),INDIRECT("'"&amp;$D25&amp;" Cost"&amp;"'!$D$16")),0)</f>
        <v>0</v>
      </c>
      <c r="L25" s="293" cm="1">
        <f t="array" aca="1" ref="L25" ca="1">IFERROR(_xlfn.XLOOKUP($D25,'Production Forecast'!$D:$D,'Production Forecast'!M:M)*IF('Cost Changes'!$D$9&lt;=L$9,INDIRECT("'"&amp;$D25&amp;" Cost"&amp;"'!$D$16")*(1+'Cost Changes'!$C$9),INDIRECT("'"&amp;$D25&amp;" Cost"&amp;"'!$D$16")),0)</f>
        <v>0</v>
      </c>
      <c r="M25" s="293" cm="1">
        <f t="array" aca="1" ref="M25" ca="1">IFERROR(_xlfn.XLOOKUP($D25,'Production Forecast'!$D:$D,'Production Forecast'!N:N)*IF('Cost Changes'!$D$9&lt;=M$9,INDIRECT("'"&amp;$D25&amp;" Cost"&amp;"'!$D$16")*(1+'Cost Changes'!$C$9),INDIRECT("'"&amp;$D25&amp;" Cost"&amp;"'!$D$16")),0)</f>
        <v>0</v>
      </c>
      <c r="N25" s="293" cm="1">
        <f t="array" aca="1" ref="N25" ca="1">IFERROR(_xlfn.XLOOKUP($D25,'Production Forecast'!$D:$D,'Production Forecast'!O:O)*IF('Cost Changes'!$D$9&lt;=N$9,INDIRECT("'"&amp;$D25&amp;" Cost"&amp;"'!$D$16")*(1+'Cost Changes'!$C$9),INDIRECT("'"&amp;$D25&amp;" Cost"&amp;"'!$D$16")),0)</f>
        <v>0</v>
      </c>
      <c r="O25" s="293" cm="1">
        <f t="array" aca="1" ref="O25" ca="1">IFERROR(_xlfn.XLOOKUP($D25,'Production Forecast'!$D:$D,'Production Forecast'!P:P)*IF('Cost Changes'!$D$9&lt;=O$9,INDIRECT("'"&amp;$D25&amp;" Cost"&amp;"'!$D$16")*(1+'Cost Changes'!$C$9),INDIRECT("'"&amp;$D25&amp;" Cost"&amp;"'!$D$16")),0)</f>
        <v>0</v>
      </c>
      <c r="P25" s="293" cm="1">
        <f t="array" aca="1" ref="P25" ca="1">IFERROR(_xlfn.XLOOKUP($D25,'Production Forecast'!$D:$D,'Production Forecast'!Q:Q)*IF('Cost Changes'!$D$9&lt;=P$9,INDIRECT("'"&amp;$D25&amp;" Cost"&amp;"'!$D$16")*(1+'Cost Changes'!$C$9),INDIRECT("'"&amp;$D25&amp;" Cost"&amp;"'!$D$16")),0)</f>
        <v>0</v>
      </c>
      <c r="Q25" s="293" cm="1">
        <f t="array" aca="1" ref="Q25" ca="1">IFERROR(_xlfn.XLOOKUP($D25,'Production Forecast'!$D:$D,'Production Forecast'!R:R)*IF('Cost Changes'!$D$9&lt;=Q$9,INDIRECT("'"&amp;$D25&amp;" Cost"&amp;"'!$D$16")*(1+'Cost Changes'!$C$9),INDIRECT("'"&amp;$D25&amp;" Cost"&amp;"'!$D$16")),0)</f>
        <v>0</v>
      </c>
      <c r="R25" s="293" cm="1">
        <f t="array" aca="1" ref="R25" ca="1">IFERROR(_xlfn.XLOOKUP($D25,'Production Forecast'!$D:$D,'Production Forecast'!S:S)*IF('Cost Changes'!$D$9&lt;=R$9,INDIRECT("'"&amp;$D25&amp;" Cost"&amp;"'!$D$16")*(1+'Cost Changes'!$C$9),INDIRECT("'"&amp;$D25&amp;" Cost"&amp;"'!$D$16")),0)</f>
        <v>0</v>
      </c>
      <c r="S25" s="293" cm="1">
        <f t="array" aca="1" ref="S25" ca="1">IFERROR(_xlfn.XLOOKUP($D25,'Production Forecast'!$D:$D,'Production Forecast'!T:T)*IF('Cost Changes'!$D$9&lt;=S$9,INDIRECT("'"&amp;$D25&amp;" Cost"&amp;"'!$D$16")*(1+'Cost Changes'!$C$9),INDIRECT("'"&amp;$D25&amp;" Cost"&amp;"'!$D$16")),0)</f>
        <v>0</v>
      </c>
      <c r="T25" s="295">
        <f t="shared" ca="1" si="1"/>
        <v>0</v>
      </c>
    </row>
    <row r="26" spans="2:20" s="108" customFormat="1" hidden="1" outlineLevel="1" x14ac:dyDescent="0.35">
      <c r="B26" s="88" t="str">
        <f>'MASTER Product Listing'!B19</f>
        <v>Additional Product</v>
      </c>
      <c r="C26" s="88">
        <f>'MASTER Product Listing'!C19</f>
        <v>0</v>
      </c>
      <c r="D26" s="88">
        <f>'MASTER Product Listing'!D19</f>
        <v>0</v>
      </c>
      <c r="E26" s="293" cm="1">
        <f t="array" aca="1" ref="E26" ca="1">IFERROR(_xlfn.XLOOKUP($D26,'Production Forecast'!$D:$D,'Production Forecast'!F:F)*IF('Cost Changes'!$D$9&lt;=E$9,INDIRECT("'"&amp;$D26&amp;" Cost"&amp;"'!$D$16")*(1+'Cost Changes'!$C$9),INDIRECT("'"&amp;$D26&amp;" Cost"&amp;"'!$D$16")),0)</f>
        <v>0</v>
      </c>
      <c r="F26" s="293" cm="1">
        <f t="array" aca="1" ref="F26" ca="1">IFERROR(_xlfn.XLOOKUP($D26,'Production Forecast'!$D:$D,'Production Forecast'!G:G)*IF('Cost Changes'!$D$9&lt;=F$9,INDIRECT("'"&amp;$D26&amp;" Cost"&amp;"'!$D$16")*(1+'Cost Changes'!$C$9),INDIRECT("'"&amp;$D26&amp;" Cost"&amp;"'!$D$16")),0)</f>
        <v>0</v>
      </c>
      <c r="G26" s="294" cm="1">
        <f t="array" aca="1" ref="G26" ca="1">IFERROR(_xlfn.XLOOKUP($D26,'Production Forecast'!$D:$D,'Production Forecast'!H:H)*IF('Cost Changes'!$D$9&lt;=G$9,INDIRECT("'"&amp;$D26&amp;" Cost"&amp;"'!$D$16")*(1+'Cost Changes'!$C$9),INDIRECT("'"&amp;$D26&amp;" Cost"&amp;"'!$D$16")),0)</f>
        <v>0</v>
      </c>
      <c r="H26" s="293" cm="1">
        <f t="array" aca="1" ref="H26" ca="1">IFERROR(_xlfn.XLOOKUP($D26,'Production Forecast'!$D:$D,'Production Forecast'!I:I)*IF('Cost Changes'!$D$9&lt;=H$9,INDIRECT("'"&amp;$D26&amp;" Cost"&amp;"'!$D$16")*(1+'Cost Changes'!$C$9),INDIRECT("'"&amp;$D26&amp;" Cost"&amp;"'!$D$16")),0)</f>
        <v>0</v>
      </c>
      <c r="I26" s="293" cm="1">
        <f t="array" aca="1" ref="I26" ca="1">IFERROR(_xlfn.XLOOKUP($D26,'Production Forecast'!$D:$D,'Production Forecast'!J:J)*IF('Cost Changes'!$D$9&lt;=I$9,INDIRECT("'"&amp;$D26&amp;" Cost"&amp;"'!$D$16")*(1+'Cost Changes'!$C$9),INDIRECT("'"&amp;$D26&amp;" Cost"&amp;"'!$D$16")),0)</f>
        <v>0</v>
      </c>
      <c r="J26" s="293" cm="1">
        <f t="array" aca="1" ref="J26" ca="1">IFERROR(_xlfn.XLOOKUP($D26,'Production Forecast'!$D:$D,'Production Forecast'!K:K)*IF('Cost Changes'!$D$9&lt;=J$9,INDIRECT("'"&amp;$D26&amp;" Cost"&amp;"'!$D$16")*(1+'Cost Changes'!$C$9),INDIRECT("'"&amp;$D26&amp;" Cost"&amp;"'!$D$16")),0)</f>
        <v>0</v>
      </c>
      <c r="K26" s="293" cm="1">
        <f t="array" aca="1" ref="K26" ca="1">IFERROR(_xlfn.XLOOKUP($D26,'Production Forecast'!$D:$D,'Production Forecast'!L:L)*IF('Cost Changes'!$D$9&lt;=K$9,INDIRECT("'"&amp;$D26&amp;" Cost"&amp;"'!$D$16")*(1+'Cost Changes'!$C$9),INDIRECT("'"&amp;$D26&amp;" Cost"&amp;"'!$D$16")),0)</f>
        <v>0</v>
      </c>
      <c r="L26" s="293" cm="1">
        <f t="array" aca="1" ref="L26" ca="1">IFERROR(_xlfn.XLOOKUP($D26,'Production Forecast'!$D:$D,'Production Forecast'!M:M)*IF('Cost Changes'!$D$9&lt;=L$9,INDIRECT("'"&amp;$D26&amp;" Cost"&amp;"'!$D$16")*(1+'Cost Changes'!$C$9),INDIRECT("'"&amp;$D26&amp;" Cost"&amp;"'!$D$16")),0)</f>
        <v>0</v>
      </c>
      <c r="M26" s="293" cm="1">
        <f t="array" aca="1" ref="M26" ca="1">IFERROR(_xlfn.XLOOKUP($D26,'Production Forecast'!$D:$D,'Production Forecast'!N:N)*IF('Cost Changes'!$D$9&lt;=M$9,INDIRECT("'"&amp;$D26&amp;" Cost"&amp;"'!$D$16")*(1+'Cost Changes'!$C$9),INDIRECT("'"&amp;$D26&amp;" Cost"&amp;"'!$D$16")),0)</f>
        <v>0</v>
      </c>
      <c r="N26" s="293" cm="1">
        <f t="array" aca="1" ref="N26" ca="1">IFERROR(_xlfn.XLOOKUP($D26,'Production Forecast'!$D:$D,'Production Forecast'!O:O)*IF('Cost Changes'!$D$9&lt;=N$9,INDIRECT("'"&amp;$D26&amp;" Cost"&amp;"'!$D$16")*(1+'Cost Changes'!$C$9),INDIRECT("'"&amp;$D26&amp;" Cost"&amp;"'!$D$16")),0)</f>
        <v>0</v>
      </c>
      <c r="O26" s="293" cm="1">
        <f t="array" aca="1" ref="O26" ca="1">IFERROR(_xlfn.XLOOKUP($D26,'Production Forecast'!$D:$D,'Production Forecast'!P:P)*IF('Cost Changes'!$D$9&lt;=O$9,INDIRECT("'"&amp;$D26&amp;" Cost"&amp;"'!$D$16")*(1+'Cost Changes'!$C$9),INDIRECT("'"&amp;$D26&amp;" Cost"&amp;"'!$D$16")),0)</f>
        <v>0</v>
      </c>
      <c r="P26" s="293" cm="1">
        <f t="array" aca="1" ref="P26" ca="1">IFERROR(_xlfn.XLOOKUP($D26,'Production Forecast'!$D:$D,'Production Forecast'!Q:Q)*IF('Cost Changes'!$D$9&lt;=P$9,INDIRECT("'"&amp;$D26&amp;" Cost"&amp;"'!$D$16")*(1+'Cost Changes'!$C$9),INDIRECT("'"&amp;$D26&amp;" Cost"&amp;"'!$D$16")),0)</f>
        <v>0</v>
      </c>
      <c r="Q26" s="293" cm="1">
        <f t="array" aca="1" ref="Q26" ca="1">IFERROR(_xlfn.XLOOKUP($D26,'Production Forecast'!$D:$D,'Production Forecast'!R:R)*IF('Cost Changes'!$D$9&lt;=Q$9,INDIRECT("'"&amp;$D26&amp;" Cost"&amp;"'!$D$16")*(1+'Cost Changes'!$C$9),INDIRECT("'"&amp;$D26&amp;" Cost"&amp;"'!$D$16")),0)</f>
        <v>0</v>
      </c>
      <c r="R26" s="293" cm="1">
        <f t="array" aca="1" ref="R26" ca="1">IFERROR(_xlfn.XLOOKUP($D26,'Production Forecast'!$D:$D,'Production Forecast'!S:S)*IF('Cost Changes'!$D$9&lt;=R$9,INDIRECT("'"&amp;$D26&amp;" Cost"&amp;"'!$D$16")*(1+'Cost Changes'!$C$9),INDIRECT("'"&amp;$D26&amp;" Cost"&amp;"'!$D$16")),0)</f>
        <v>0</v>
      </c>
      <c r="S26" s="293" cm="1">
        <f t="array" aca="1" ref="S26" ca="1">IFERROR(_xlfn.XLOOKUP($D26,'Production Forecast'!$D:$D,'Production Forecast'!T:T)*IF('Cost Changes'!$D$9&lt;=S$9,INDIRECT("'"&amp;$D26&amp;" Cost"&amp;"'!$D$16")*(1+'Cost Changes'!$C$9),INDIRECT("'"&amp;$D26&amp;" Cost"&amp;"'!$D$16")),0)</f>
        <v>0</v>
      </c>
      <c r="T26" s="295">
        <f t="shared" ca="1" si="1"/>
        <v>0</v>
      </c>
    </row>
    <row r="27" spans="2:20" s="108" customFormat="1" hidden="1" outlineLevel="1" x14ac:dyDescent="0.35">
      <c r="B27" s="91" t="str">
        <f>'MASTER Product Listing'!B20</f>
        <v>Additional Product</v>
      </c>
      <c r="C27" s="91">
        <f>'MASTER Product Listing'!C20</f>
        <v>0</v>
      </c>
      <c r="D27" s="91">
        <f>'MASTER Product Listing'!D20</f>
        <v>0</v>
      </c>
      <c r="E27" s="296" cm="1">
        <f t="array" aca="1" ref="E27" ca="1">IFERROR(_xlfn.XLOOKUP($D27,'Production Forecast'!$D:$D,'Production Forecast'!F:F)*IF('Cost Changes'!$D$9&lt;=E$9,INDIRECT("'"&amp;$D27&amp;" Cost"&amp;"'!$D$16")*(1+'Cost Changes'!$C$9),INDIRECT("'"&amp;$D27&amp;" Cost"&amp;"'!$D$16")),0)</f>
        <v>0</v>
      </c>
      <c r="F27" s="296" cm="1">
        <f t="array" aca="1" ref="F27" ca="1">IFERROR(_xlfn.XLOOKUP($D27,'Production Forecast'!$D:$D,'Production Forecast'!G:G)*IF('Cost Changes'!$D$9&lt;=F$9,INDIRECT("'"&amp;$D27&amp;" Cost"&amp;"'!$D$16")*(1+'Cost Changes'!$C$9),INDIRECT("'"&amp;$D27&amp;" Cost"&amp;"'!$D$16")),0)</f>
        <v>0</v>
      </c>
      <c r="G27" s="297" cm="1">
        <f t="array" aca="1" ref="G27" ca="1">IFERROR(_xlfn.XLOOKUP($D27,'Production Forecast'!$D:$D,'Production Forecast'!H:H)*IF('Cost Changes'!$D$9&lt;=G$9,INDIRECT("'"&amp;$D27&amp;" Cost"&amp;"'!$D$16")*(1+'Cost Changes'!$C$9),INDIRECT("'"&amp;$D27&amp;" Cost"&amp;"'!$D$16")),0)</f>
        <v>0</v>
      </c>
      <c r="H27" s="296" cm="1">
        <f t="array" aca="1" ref="H27" ca="1">IFERROR(_xlfn.XLOOKUP($D27,'Production Forecast'!$D:$D,'Production Forecast'!I:I)*IF('Cost Changes'!$D$9&lt;=H$9,INDIRECT("'"&amp;$D27&amp;" Cost"&amp;"'!$D$16")*(1+'Cost Changes'!$C$9),INDIRECT("'"&amp;$D27&amp;" Cost"&amp;"'!$D$16")),0)</f>
        <v>0</v>
      </c>
      <c r="I27" s="296" cm="1">
        <f t="array" aca="1" ref="I27" ca="1">IFERROR(_xlfn.XLOOKUP($D27,'Production Forecast'!$D:$D,'Production Forecast'!J:J)*IF('Cost Changes'!$D$9&lt;=I$9,INDIRECT("'"&amp;$D27&amp;" Cost"&amp;"'!$D$16")*(1+'Cost Changes'!$C$9),INDIRECT("'"&amp;$D27&amp;" Cost"&amp;"'!$D$16")),0)</f>
        <v>0</v>
      </c>
      <c r="J27" s="296" cm="1">
        <f t="array" aca="1" ref="J27" ca="1">IFERROR(_xlfn.XLOOKUP($D27,'Production Forecast'!$D:$D,'Production Forecast'!K:K)*IF('Cost Changes'!$D$9&lt;=J$9,INDIRECT("'"&amp;$D27&amp;" Cost"&amp;"'!$D$16")*(1+'Cost Changes'!$C$9),INDIRECT("'"&amp;$D27&amp;" Cost"&amp;"'!$D$16")),0)</f>
        <v>0</v>
      </c>
      <c r="K27" s="296" cm="1">
        <f t="array" aca="1" ref="K27" ca="1">IFERROR(_xlfn.XLOOKUP($D27,'Production Forecast'!$D:$D,'Production Forecast'!L:L)*IF('Cost Changes'!$D$9&lt;=K$9,INDIRECT("'"&amp;$D27&amp;" Cost"&amp;"'!$D$16")*(1+'Cost Changes'!$C$9),INDIRECT("'"&amp;$D27&amp;" Cost"&amp;"'!$D$16")),0)</f>
        <v>0</v>
      </c>
      <c r="L27" s="296" cm="1">
        <f t="array" aca="1" ref="L27" ca="1">IFERROR(_xlfn.XLOOKUP($D27,'Production Forecast'!$D:$D,'Production Forecast'!M:M)*IF('Cost Changes'!$D$9&lt;=L$9,INDIRECT("'"&amp;$D27&amp;" Cost"&amp;"'!$D$16")*(1+'Cost Changes'!$C$9),INDIRECT("'"&amp;$D27&amp;" Cost"&amp;"'!$D$16")),0)</f>
        <v>0</v>
      </c>
      <c r="M27" s="296" cm="1">
        <f t="array" aca="1" ref="M27" ca="1">IFERROR(_xlfn.XLOOKUP($D27,'Production Forecast'!$D:$D,'Production Forecast'!N:N)*IF('Cost Changes'!$D$9&lt;=M$9,INDIRECT("'"&amp;$D27&amp;" Cost"&amp;"'!$D$16")*(1+'Cost Changes'!$C$9),INDIRECT("'"&amp;$D27&amp;" Cost"&amp;"'!$D$16")),0)</f>
        <v>0</v>
      </c>
      <c r="N27" s="296" cm="1">
        <f t="array" aca="1" ref="N27" ca="1">IFERROR(_xlfn.XLOOKUP($D27,'Production Forecast'!$D:$D,'Production Forecast'!O:O)*IF('Cost Changes'!$D$9&lt;=N$9,INDIRECT("'"&amp;$D27&amp;" Cost"&amp;"'!$D$16")*(1+'Cost Changes'!$C$9),INDIRECT("'"&amp;$D27&amp;" Cost"&amp;"'!$D$16")),0)</f>
        <v>0</v>
      </c>
      <c r="O27" s="296" cm="1">
        <f t="array" aca="1" ref="O27" ca="1">IFERROR(_xlfn.XLOOKUP($D27,'Production Forecast'!$D:$D,'Production Forecast'!P:P)*IF('Cost Changes'!$D$9&lt;=O$9,INDIRECT("'"&amp;$D27&amp;" Cost"&amp;"'!$D$16")*(1+'Cost Changes'!$C$9),INDIRECT("'"&amp;$D27&amp;" Cost"&amp;"'!$D$16")),0)</f>
        <v>0</v>
      </c>
      <c r="P27" s="296" cm="1">
        <f t="array" aca="1" ref="P27" ca="1">IFERROR(_xlfn.XLOOKUP($D27,'Production Forecast'!$D:$D,'Production Forecast'!Q:Q)*IF('Cost Changes'!$D$9&lt;=P$9,INDIRECT("'"&amp;$D27&amp;" Cost"&amp;"'!$D$16")*(1+'Cost Changes'!$C$9),INDIRECT("'"&amp;$D27&amp;" Cost"&amp;"'!$D$16")),0)</f>
        <v>0</v>
      </c>
      <c r="Q27" s="296" cm="1">
        <f t="array" aca="1" ref="Q27" ca="1">IFERROR(_xlfn.XLOOKUP($D27,'Production Forecast'!$D:$D,'Production Forecast'!R:R)*IF('Cost Changes'!$D$9&lt;=Q$9,INDIRECT("'"&amp;$D27&amp;" Cost"&amp;"'!$D$16")*(1+'Cost Changes'!$C$9),INDIRECT("'"&amp;$D27&amp;" Cost"&amp;"'!$D$16")),0)</f>
        <v>0</v>
      </c>
      <c r="R27" s="296" cm="1">
        <f t="array" aca="1" ref="R27" ca="1">IFERROR(_xlfn.XLOOKUP($D27,'Production Forecast'!$D:$D,'Production Forecast'!S:S)*IF('Cost Changes'!$D$9&lt;=R$9,INDIRECT("'"&amp;$D27&amp;" Cost"&amp;"'!$D$16")*(1+'Cost Changes'!$C$9),INDIRECT("'"&amp;$D27&amp;" Cost"&amp;"'!$D$16")),0)</f>
        <v>0</v>
      </c>
      <c r="S27" s="296" cm="1">
        <f t="array" aca="1" ref="S27" ca="1">IFERROR(_xlfn.XLOOKUP($D27,'Production Forecast'!$D:$D,'Production Forecast'!T:T)*IF('Cost Changes'!$D$9&lt;=S$9,INDIRECT("'"&amp;$D27&amp;" Cost"&amp;"'!$D$16")*(1+'Cost Changes'!$C$9),INDIRECT("'"&amp;$D27&amp;" Cost"&amp;"'!$D$16")),0)</f>
        <v>0</v>
      </c>
      <c r="T27" s="298">
        <f t="shared" ca="1" si="1"/>
        <v>0</v>
      </c>
    </row>
    <row r="28" spans="2:20" s="107" customFormat="1" collapsed="1" x14ac:dyDescent="0.35">
      <c r="B28" s="286" t="s">
        <v>76</v>
      </c>
      <c r="C28" s="286"/>
      <c r="D28" s="286"/>
      <c r="E28" s="299">
        <f t="shared" ref="E28:T28" ca="1" si="2">SUM(E10:E27)</f>
        <v>0</v>
      </c>
      <c r="F28" s="299">
        <f t="shared" ca="1" si="2"/>
        <v>0</v>
      </c>
      <c r="G28" s="300">
        <f t="shared" ca="1" si="2"/>
        <v>0</v>
      </c>
      <c r="H28" s="299">
        <f t="shared" ca="1" si="2"/>
        <v>0</v>
      </c>
      <c r="I28" s="299">
        <f t="shared" ca="1" si="2"/>
        <v>0</v>
      </c>
      <c r="J28" s="299">
        <f t="shared" ca="1" si="2"/>
        <v>0</v>
      </c>
      <c r="K28" s="299">
        <f t="shared" ca="1" si="2"/>
        <v>0</v>
      </c>
      <c r="L28" s="299">
        <f t="shared" ca="1" si="2"/>
        <v>0</v>
      </c>
      <c r="M28" s="299">
        <f t="shared" ca="1" si="2"/>
        <v>0</v>
      </c>
      <c r="N28" s="299">
        <f t="shared" ca="1" si="2"/>
        <v>0</v>
      </c>
      <c r="O28" s="299">
        <f t="shared" ca="1" si="2"/>
        <v>0</v>
      </c>
      <c r="P28" s="299">
        <f t="shared" ca="1" si="2"/>
        <v>0</v>
      </c>
      <c r="Q28" s="299">
        <f t="shared" ca="1" si="2"/>
        <v>0</v>
      </c>
      <c r="R28" s="299">
        <f t="shared" ca="1" si="2"/>
        <v>0</v>
      </c>
      <c r="S28" s="299">
        <f t="shared" ca="1" si="2"/>
        <v>0</v>
      </c>
      <c r="T28" s="301">
        <f t="shared" ca="1" si="2"/>
        <v>0</v>
      </c>
    </row>
    <row r="30" spans="2:20" s="108" customFormat="1" x14ac:dyDescent="0.35">
      <c r="B30" s="191" t="s">
        <v>53</v>
      </c>
      <c r="C30" s="190"/>
      <c r="D30" s="190"/>
      <c r="H30" s="14"/>
      <c r="I30" s="223"/>
    </row>
    <row r="31" spans="2:20" x14ac:dyDescent="0.35">
      <c r="B31" s="10" t="s">
        <v>118</v>
      </c>
      <c r="C31" s="10" t="s">
        <v>45</v>
      </c>
      <c r="D31" s="10" t="s">
        <v>46</v>
      </c>
      <c r="E31" s="25">
        <v>44835</v>
      </c>
      <c r="F31" s="25">
        <v>44866</v>
      </c>
      <c r="G31" s="27">
        <v>44896</v>
      </c>
      <c r="H31" s="25">
        <v>44927</v>
      </c>
      <c r="I31" s="25">
        <v>44958</v>
      </c>
      <c r="J31" s="25">
        <v>44986</v>
      </c>
      <c r="K31" s="25">
        <v>45017</v>
      </c>
      <c r="L31" s="25">
        <v>45047</v>
      </c>
      <c r="M31" s="25">
        <v>45078</v>
      </c>
      <c r="N31" s="25">
        <v>45108</v>
      </c>
      <c r="O31" s="25">
        <v>45139</v>
      </c>
      <c r="P31" s="25">
        <v>45170</v>
      </c>
      <c r="Q31" s="25">
        <v>45200</v>
      </c>
      <c r="R31" s="25">
        <v>45231</v>
      </c>
      <c r="S31" s="25">
        <v>45261</v>
      </c>
      <c r="T31" s="11" t="s">
        <v>5</v>
      </c>
    </row>
    <row r="32" spans="2:20" x14ac:dyDescent="0.35">
      <c r="B32" s="87" t="str">
        <f>'MASTER Product Listing'!B3</f>
        <v>Client 1</v>
      </c>
      <c r="C32" s="87" t="str">
        <f>'MASTER Product Listing'!C3</f>
        <v>Product Grouping 1</v>
      </c>
      <c r="D32" s="87" t="str">
        <f>'MASTER Product Listing'!D3</f>
        <v>Product A (Example)</v>
      </c>
      <c r="E32" s="290" cm="1">
        <f t="array" aca="1" ref="E32" ca="1">IFERROR(_xlfn.XLOOKUP($D32,'Production Forecast'!$D:$D,'Production Forecast'!F:F)*IF('Cost Changes'!$D$10&lt;=E$31,INDIRECT("'"&amp;$D32&amp;" Cost"&amp;"'!$D$17")*(1+'Cost Changes'!$C$10),INDIRECT("'"&amp;$D32&amp;" Cost"&amp;"'!$D$17")),0)</f>
        <v>0</v>
      </c>
      <c r="F32" s="290" cm="1">
        <f t="array" aca="1" ref="F32" ca="1">IFERROR(_xlfn.XLOOKUP($D32,'Production Forecast'!$D:$D,'Production Forecast'!G:G)*IF('Cost Changes'!$D$10&lt;=F$31,INDIRECT("'"&amp;$D32&amp;" Cost"&amp;"'!$D$17")*(1+'Cost Changes'!$C$10),INDIRECT("'"&amp;$D32&amp;" Cost"&amp;"'!$D$17")),0)</f>
        <v>0</v>
      </c>
      <c r="G32" s="291" cm="1">
        <f t="array" aca="1" ref="G32" ca="1">IFERROR(_xlfn.XLOOKUP($D32,'Production Forecast'!$D:$D,'Production Forecast'!H:H)*IF('Cost Changes'!$D$10&lt;=G$31,INDIRECT("'"&amp;$D32&amp;" Cost"&amp;"'!$D$17")*(1+'Cost Changes'!$C$10),INDIRECT("'"&amp;$D32&amp;" Cost"&amp;"'!$D$17")),0)</f>
        <v>0</v>
      </c>
      <c r="H32" s="290" cm="1">
        <f t="array" aca="1" ref="H32" ca="1">IFERROR(_xlfn.XLOOKUP($D32,'Production Forecast'!$D:$D,'Production Forecast'!I:I)*IF('Cost Changes'!$D$10&lt;=H$31,INDIRECT("'"&amp;$D32&amp;" Cost"&amp;"'!$D$17")*(1+'Cost Changes'!$C$10),INDIRECT("'"&amp;$D32&amp;" Cost"&amp;"'!$D$17")),0)</f>
        <v>0</v>
      </c>
      <c r="I32" s="290" cm="1">
        <f t="array" aca="1" ref="I32" ca="1">IFERROR(_xlfn.XLOOKUP($D32,'Production Forecast'!$D:$D,'Production Forecast'!J:J)*IF('Cost Changes'!$D$10&lt;=I$31,INDIRECT("'"&amp;$D32&amp;" Cost"&amp;"'!$D$17")*(1+'Cost Changes'!$C$10),INDIRECT("'"&amp;$D32&amp;" Cost"&amp;"'!$D$17")),0)</f>
        <v>0</v>
      </c>
      <c r="J32" s="290" cm="1">
        <f t="array" aca="1" ref="J32" ca="1">IFERROR(_xlfn.XLOOKUP($D32,'Production Forecast'!$D:$D,'Production Forecast'!K:K)*IF('Cost Changes'!$D$10&lt;=J$31,INDIRECT("'"&amp;$D32&amp;" Cost"&amp;"'!$D$17")*(1+'Cost Changes'!$C$10),INDIRECT("'"&amp;$D32&amp;" Cost"&amp;"'!$D$17")),0)</f>
        <v>0</v>
      </c>
      <c r="K32" s="290" cm="1">
        <f t="array" aca="1" ref="K32" ca="1">IFERROR(_xlfn.XLOOKUP($D32,'Production Forecast'!$D:$D,'Production Forecast'!L:L)*IF('Cost Changes'!$D$10&lt;=K$31,INDIRECT("'"&amp;$D32&amp;" Cost"&amp;"'!$D$17")*(1+'Cost Changes'!$C$10),INDIRECT("'"&amp;$D32&amp;" Cost"&amp;"'!$D$17")),0)</f>
        <v>0</v>
      </c>
      <c r="L32" s="290" cm="1">
        <f t="array" aca="1" ref="L32" ca="1">IFERROR(_xlfn.XLOOKUP($D32,'Production Forecast'!$D:$D,'Production Forecast'!M:M)*IF('Cost Changes'!$D$10&lt;=L$31,INDIRECT("'"&amp;$D32&amp;" Cost"&amp;"'!$D$17")*(1+'Cost Changes'!$C$10),INDIRECT("'"&amp;$D32&amp;" Cost"&amp;"'!$D$17")),0)</f>
        <v>0</v>
      </c>
      <c r="M32" s="290" cm="1">
        <f t="array" aca="1" ref="M32" ca="1">IFERROR(_xlfn.XLOOKUP($D32,'Production Forecast'!$D:$D,'Production Forecast'!N:N)*IF('Cost Changes'!$D$10&lt;=M$31,INDIRECT("'"&amp;$D32&amp;" Cost"&amp;"'!$D$17")*(1+'Cost Changes'!$C$10),INDIRECT("'"&amp;$D32&amp;" Cost"&amp;"'!$D$17")),0)</f>
        <v>0</v>
      </c>
      <c r="N32" s="290" cm="1">
        <f t="array" aca="1" ref="N32" ca="1">IFERROR(_xlfn.XLOOKUP($D32,'Production Forecast'!$D:$D,'Production Forecast'!O:O)*IF('Cost Changes'!$D$10&lt;=N$31,INDIRECT("'"&amp;$D32&amp;" Cost"&amp;"'!$D$17")*(1+'Cost Changes'!$C$10),INDIRECT("'"&amp;$D32&amp;" Cost"&amp;"'!$D$17")),0)</f>
        <v>0</v>
      </c>
      <c r="O32" s="290" cm="1">
        <f t="array" aca="1" ref="O32" ca="1">IFERROR(_xlfn.XLOOKUP($D32,'Production Forecast'!$D:$D,'Production Forecast'!P:P)*IF('Cost Changes'!$D$10&lt;=O$31,INDIRECT("'"&amp;$D32&amp;" Cost"&amp;"'!$D$17")*(1+'Cost Changes'!$C$10),INDIRECT("'"&amp;$D32&amp;" Cost"&amp;"'!$D$17")),0)</f>
        <v>0</v>
      </c>
      <c r="P32" s="290" cm="1">
        <f t="array" aca="1" ref="P32" ca="1">IFERROR(_xlfn.XLOOKUP($D32,'Production Forecast'!$D:$D,'Production Forecast'!Q:Q)*IF('Cost Changes'!$D$10&lt;=P$31,INDIRECT("'"&amp;$D32&amp;" Cost"&amp;"'!$D$17")*(1+'Cost Changes'!$C$10),INDIRECT("'"&amp;$D32&amp;" Cost"&amp;"'!$D$17")),0)</f>
        <v>0</v>
      </c>
      <c r="Q32" s="290" cm="1">
        <f t="array" aca="1" ref="Q32" ca="1">IFERROR(_xlfn.XLOOKUP($D32,'Production Forecast'!$D:$D,'Production Forecast'!R:R)*IF('Cost Changes'!$D$10&lt;=Q$31,INDIRECT("'"&amp;$D32&amp;" Cost"&amp;"'!$D$17")*(1+'Cost Changes'!$C$10),INDIRECT("'"&amp;$D32&amp;" Cost"&amp;"'!$D$17")),0)</f>
        <v>0</v>
      </c>
      <c r="R32" s="290" cm="1">
        <f t="array" aca="1" ref="R32" ca="1">IFERROR(_xlfn.XLOOKUP($D32,'Production Forecast'!$D:$D,'Production Forecast'!S:S)*IF('Cost Changes'!$D$10&lt;=R$31,INDIRECT("'"&amp;$D32&amp;" Cost"&amp;"'!$D$17")*(1+'Cost Changes'!$C$10),INDIRECT("'"&amp;$D32&amp;" Cost"&amp;"'!$D$17")),0)</f>
        <v>0</v>
      </c>
      <c r="S32" s="290" cm="1">
        <f t="array" aca="1" ref="S32" ca="1">IFERROR(_xlfn.XLOOKUP($D32,'Production Forecast'!$D:$D,'Production Forecast'!T:T)*IF('Cost Changes'!$D$10&lt;=S$31,INDIRECT("'"&amp;$D32&amp;" Cost"&amp;"'!$D$17")*(1+'Cost Changes'!$C$10),INDIRECT("'"&amp;$D32&amp;" Cost"&amp;"'!$D$17")),0)</f>
        <v>0</v>
      </c>
      <c r="T32" s="292">
        <f t="shared" ref="T32:T39" ca="1" si="3">SUM(H32:S32)</f>
        <v>0</v>
      </c>
    </row>
    <row r="33" spans="2:20" x14ac:dyDescent="0.35">
      <c r="B33" s="88" t="str">
        <f>'MASTER Product Listing'!B4</f>
        <v>Client 1</v>
      </c>
      <c r="C33" s="88" t="str">
        <f>'MASTER Product Listing'!C4</f>
        <v>Product Grouping 2</v>
      </c>
      <c r="D33" s="88" t="str">
        <f>'MASTER Product Listing'!D4</f>
        <v>Product B</v>
      </c>
      <c r="E33" s="293" cm="1">
        <f t="array" aca="1" ref="E33" ca="1">IFERROR(_xlfn.XLOOKUP($D33,'Production Forecast'!$D:$D,'Production Forecast'!F:F)*IF('Cost Changes'!$D$10&lt;=E$31,INDIRECT("'"&amp;$D33&amp;" Cost"&amp;"'!$D$17")*(1+'Cost Changes'!$C$10),INDIRECT("'"&amp;$D33&amp;" Cost"&amp;"'!$D$17")),0)</f>
        <v>0</v>
      </c>
      <c r="F33" s="293" cm="1">
        <f t="array" aca="1" ref="F33" ca="1">IFERROR(_xlfn.XLOOKUP($D33,'Production Forecast'!$D:$D,'Production Forecast'!G:G)*IF('Cost Changes'!$D$10&lt;=F$31,INDIRECT("'"&amp;$D33&amp;" Cost"&amp;"'!$D$17")*(1+'Cost Changes'!$C$10),INDIRECT("'"&amp;$D33&amp;" Cost"&amp;"'!$D$17")),0)</f>
        <v>0</v>
      </c>
      <c r="G33" s="294" cm="1">
        <f t="array" aca="1" ref="G33" ca="1">IFERROR(_xlfn.XLOOKUP($D33,'Production Forecast'!$D:$D,'Production Forecast'!H:H)*IF('Cost Changes'!$D$10&lt;=G$31,INDIRECT("'"&amp;$D33&amp;" Cost"&amp;"'!$D$17")*(1+'Cost Changes'!$C$10),INDIRECT("'"&amp;$D33&amp;" Cost"&amp;"'!$D$17")),0)</f>
        <v>0</v>
      </c>
      <c r="H33" s="293" cm="1">
        <f t="array" aca="1" ref="H33" ca="1">IFERROR(_xlfn.XLOOKUP($D33,'Production Forecast'!$D:$D,'Production Forecast'!I:I)*IF('Cost Changes'!$D$10&lt;=H$31,INDIRECT("'"&amp;$D33&amp;" Cost"&amp;"'!$D$17")*(1+'Cost Changes'!$C$10),INDIRECT("'"&amp;$D33&amp;" Cost"&amp;"'!$D$17")),0)</f>
        <v>0</v>
      </c>
      <c r="I33" s="293" cm="1">
        <f t="array" aca="1" ref="I33" ca="1">IFERROR(_xlfn.XLOOKUP($D33,'Production Forecast'!$D:$D,'Production Forecast'!J:J)*IF('Cost Changes'!$D$10&lt;=I$31,INDIRECT("'"&amp;$D33&amp;" Cost"&amp;"'!$D$17")*(1+'Cost Changes'!$C$10),INDIRECT("'"&amp;$D33&amp;" Cost"&amp;"'!$D$17")),0)</f>
        <v>0</v>
      </c>
      <c r="J33" s="293" cm="1">
        <f t="array" aca="1" ref="J33" ca="1">IFERROR(_xlfn.XLOOKUP($D33,'Production Forecast'!$D:$D,'Production Forecast'!K:K)*IF('Cost Changes'!$D$10&lt;=J$31,INDIRECT("'"&amp;$D33&amp;" Cost"&amp;"'!$D$17")*(1+'Cost Changes'!$C$10),INDIRECT("'"&amp;$D33&amp;" Cost"&amp;"'!$D$17")),0)</f>
        <v>0</v>
      </c>
      <c r="K33" s="293" cm="1">
        <f t="array" aca="1" ref="K33" ca="1">IFERROR(_xlfn.XLOOKUP($D33,'Production Forecast'!$D:$D,'Production Forecast'!L:L)*IF('Cost Changes'!$D$10&lt;=K$31,INDIRECT("'"&amp;$D33&amp;" Cost"&amp;"'!$D$17")*(1+'Cost Changes'!$C$10),INDIRECT("'"&amp;$D33&amp;" Cost"&amp;"'!$D$17")),0)</f>
        <v>0</v>
      </c>
      <c r="L33" s="293" cm="1">
        <f t="array" aca="1" ref="L33" ca="1">IFERROR(_xlfn.XLOOKUP($D33,'Production Forecast'!$D:$D,'Production Forecast'!M:M)*IF('Cost Changes'!$D$10&lt;=L$31,INDIRECT("'"&amp;$D33&amp;" Cost"&amp;"'!$D$17")*(1+'Cost Changes'!$C$10),INDIRECT("'"&amp;$D33&amp;" Cost"&amp;"'!$D$17")),0)</f>
        <v>0</v>
      </c>
      <c r="M33" s="293" cm="1">
        <f t="array" aca="1" ref="M33" ca="1">IFERROR(_xlfn.XLOOKUP($D33,'Production Forecast'!$D:$D,'Production Forecast'!N:N)*IF('Cost Changes'!$D$10&lt;=M$31,INDIRECT("'"&amp;$D33&amp;" Cost"&amp;"'!$D$17")*(1+'Cost Changes'!$C$10),INDIRECT("'"&amp;$D33&amp;" Cost"&amp;"'!$D$17")),0)</f>
        <v>0</v>
      </c>
      <c r="N33" s="293" cm="1">
        <f t="array" aca="1" ref="N33" ca="1">IFERROR(_xlfn.XLOOKUP($D33,'Production Forecast'!$D:$D,'Production Forecast'!O:O)*IF('Cost Changes'!$D$10&lt;=N$31,INDIRECT("'"&amp;$D33&amp;" Cost"&amp;"'!$D$17")*(1+'Cost Changes'!$C$10),INDIRECT("'"&amp;$D33&amp;" Cost"&amp;"'!$D$17")),0)</f>
        <v>0</v>
      </c>
      <c r="O33" s="293" cm="1">
        <f t="array" aca="1" ref="O33" ca="1">IFERROR(_xlfn.XLOOKUP($D33,'Production Forecast'!$D:$D,'Production Forecast'!P:P)*IF('Cost Changes'!$D$10&lt;=O$31,INDIRECT("'"&amp;$D33&amp;" Cost"&amp;"'!$D$17")*(1+'Cost Changes'!$C$10),INDIRECT("'"&amp;$D33&amp;" Cost"&amp;"'!$D$17")),0)</f>
        <v>0</v>
      </c>
      <c r="P33" s="293" cm="1">
        <f t="array" aca="1" ref="P33" ca="1">IFERROR(_xlfn.XLOOKUP($D33,'Production Forecast'!$D:$D,'Production Forecast'!Q:Q)*IF('Cost Changes'!$D$10&lt;=P$31,INDIRECT("'"&amp;$D33&amp;" Cost"&amp;"'!$D$17")*(1+'Cost Changes'!$C$10),INDIRECT("'"&amp;$D33&amp;" Cost"&amp;"'!$D$17")),0)</f>
        <v>0</v>
      </c>
      <c r="Q33" s="293" cm="1">
        <f t="array" aca="1" ref="Q33" ca="1">IFERROR(_xlfn.XLOOKUP($D33,'Production Forecast'!$D:$D,'Production Forecast'!R:R)*IF('Cost Changes'!$D$10&lt;=Q$31,INDIRECT("'"&amp;$D33&amp;" Cost"&amp;"'!$D$17")*(1+'Cost Changes'!$C$10),INDIRECT("'"&amp;$D33&amp;" Cost"&amp;"'!$D$17")),0)</f>
        <v>0</v>
      </c>
      <c r="R33" s="293" cm="1">
        <f t="array" aca="1" ref="R33" ca="1">IFERROR(_xlfn.XLOOKUP($D33,'Production Forecast'!$D:$D,'Production Forecast'!S:S)*IF('Cost Changes'!$D$10&lt;=R$31,INDIRECT("'"&amp;$D33&amp;" Cost"&amp;"'!$D$17")*(1+'Cost Changes'!$C$10),INDIRECT("'"&amp;$D33&amp;" Cost"&amp;"'!$D$17")),0)</f>
        <v>0</v>
      </c>
      <c r="S33" s="293" cm="1">
        <f t="array" aca="1" ref="S33" ca="1">IFERROR(_xlfn.XLOOKUP($D33,'Production Forecast'!$D:$D,'Production Forecast'!T:T)*IF('Cost Changes'!$D$10&lt;=S$31,INDIRECT("'"&amp;$D33&amp;" Cost"&amp;"'!$D$17")*(1+'Cost Changes'!$C$10),INDIRECT("'"&amp;$D33&amp;" Cost"&amp;"'!$D$17")),0)</f>
        <v>0</v>
      </c>
      <c r="T33" s="295">
        <f t="shared" ca="1" si="3"/>
        <v>0</v>
      </c>
    </row>
    <row r="34" spans="2:20" x14ac:dyDescent="0.35">
      <c r="B34" s="89" t="str">
        <f>'MASTER Product Listing'!B5</f>
        <v>Client 2</v>
      </c>
      <c r="C34" s="89" t="str">
        <f>'MASTER Product Listing'!C5</f>
        <v>Product Grouping 3</v>
      </c>
      <c r="D34" s="89" t="str">
        <f>'MASTER Product Listing'!D5</f>
        <v>Product C</v>
      </c>
      <c r="E34" s="293" cm="1">
        <f t="array" aca="1" ref="E34" ca="1">IFERROR(_xlfn.XLOOKUP($D34,'Production Forecast'!$D:$D,'Production Forecast'!F:F)*IF('Cost Changes'!$D$10&lt;=E$31,INDIRECT("'"&amp;$D34&amp;" Cost"&amp;"'!$D$17")*(1+'Cost Changes'!$C$10),INDIRECT("'"&amp;$D34&amp;" Cost"&amp;"'!$D$17")),0)</f>
        <v>0</v>
      </c>
      <c r="F34" s="293" cm="1">
        <f t="array" aca="1" ref="F34" ca="1">IFERROR(_xlfn.XLOOKUP($D34,'Production Forecast'!$D:$D,'Production Forecast'!G:G)*IF('Cost Changes'!$D$10&lt;=F$31,INDIRECT("'"&amp;$D34&amp;" Cost"&amp;"'!$D$17")*(1+'Cost Changes'!$C$10),INDIRECT("'"&amp;$D34&amp;" Cost"&amp;"'!$D$17")),0)</f>
        <v>0</v>
      </c>
      <c r="G34" s="294" cm="1">
        <f t="array" aca="1" ref="G34" ca="1">IFERROR(_xlfn.XLOOKUP($D34,'Production Forecast'!$D:$D,'Production Forecast'!H:H)*IF('Cost Changes'!$D$10&lt;=G$31,INDIRECT("'"&amp;$D34&amp;" Cost"&amp;"'!$D$17")*(1+'Cost Changes'!$C$10),INDIRECT("'"&amp;$D34&amp;" Cost"&amp;"'!$D$17")),0)</f>
        <v>0</v>
      </c>
      <c r="H34" s="293" cm="1">
        <f t="array" aca="1" ref="H34" ca="1">IFERROR(_xlfn.XLOOKUP($D34,'Production Forecast'!$D:$D,'Production Forecast'!I:I)*IF('Cost Changes'!$D$10&lt;=H$31,INDIRECT("'"&amp;$D34&amp;" Cost"&amp;"'!$D$17")*(1+'Cost Changes'!$C$10),INDIRECT("'"&amp;$D34&amp;" Cost"&amp;"'!$D$17")),0)</f>
        <v>0</v>
      </c>
      <c r="I34" s="293" cm="1">
        <f t="array" aca="1" ref="I34" ca="1">IFERROR(_xlfn.XLOOKUP($D34,'Production Forecast'!$D:$D,'Production Forecast'!J:J)*IF('Cost Changes'!$D$10&lt;=I$31,INDIRECT("'"&amp;$D34&amp;" Cost"&amp;"'!$D$17")*(1+'Cost Changes'!$C$10),INDIRECT("'"&amp;$D34&amp;" Cost"&amp;"'!$D$17")),0)</f>
        <v>0</v>
      </c>
      <c r="J34" s="293" cm="1">
        <f t="array" aca="1" ref="J34" ca="1">IFERROR(_xlfn.XLOOKUP($D34,'Production Forecast'!$D:$D,'Production Forecast'!K:K)*IF('Cost Changes'!$D$10&lt;=J$31,INDIRECT("'"&amp;$D34&amp;" Cost"&amp;"'!$D$17")*(1+'Cost Changes'!$C$10),INDIRECT("'"&amp;$D34&amp;" Cost"&amp;"'!$D$17")),0)</f>
        <v>0</v>
      </c>
      <c r="K34" s="293" cm="1">
        <f t="array" aca="1" ref="K34" ca="1">IFERROR(_xlfn.XLOOKUP($D34,'Production Forecast'!$D:$D,'Production Forecast'!L:L)*IF('Cost Changes'!$D$10&lt;=K$31,INDIRECT("'"&amp;$D34&amp;" Cost"&amp;"'!$D$17")*(1+'Cost Changes'!$C$10),INDIRECT("'"&amp;$D34&amp;" Cost"&amp;"'!$D$17")),0)</f>
        <v>0</v>
      </c>
      <c r="L34" s="293" cm="1">
        <f t="array" aca="1" ref="L34" ca="1">IFERROR(_xlfn.XLOOKUP($D34,'Production Forecast'!$D:$D,'Production Forecast'!M:M)*IF('Cost Changes'!$D$10&lt;=L$31,INDIRECT("'"&amp;$D34&amp;" Cost"&amp;"'!$D$17")*(1+'Cost Changes'!$C$10),INDIRECT("'"&amp;$D34&amp;" Cost"&amp;"'!$D$17")),0)</f>
        <v>0</v>
      </c>
      <c r="M34" s="293" cm="1">
        <f t="array" aca="1" ref="M34" ca="1">IFERROR(_xlfn.XLOOKUP($D34,'Production Forecast'!$D:$D,'Production Forecast'!N:N)*IF('Cost Changes'!$D$10&lt;=M$31,INDIRECT("'"&amp;$D34&amp;" Cost"&amp;"'!$D$17")*(1+'Cost Changes'!$C$10),INDIRECT("'"&amp;$D34&amp;" Cost"&amp;"'!$D$17")),0)</f>
        <v>0</v>
      </c>
      <c r="N34" s="293" cm="1">
        <f t="array" aca="1" ref="N34" ca="1">IFERROR(_xlfn.XLOOKUP($D34,'Production Forecast'!$D:$D,'Production Forecast'!O:O)*IF('Cost Changes'!$D$10&lt;=N$31,INDIRECT("'"&amp;$D34&amp;" Cost"&amp;"'!$D$17")*(1+'Cost Changes'!$C$10),INDIRECT("'"&amp;$D34&amp;" Cost"&amp;"'!$D$17")),0)</f>
        <v>0</v>
      </c>
      <c r="O34" s="293" cm="1">
        <f t="array" aca="1" ref="O34" ca="1">IFERROR(_xlfn.XLOOKUP($D34,'Production Forecast'!$D:$D,'Production Forecast'!P:P)*IF('Cost Changes'!$D$10&lt;=O$31,INDIRECT("'"&amp;$D34&amp;" Cost"&amp;"'!$D$17")*(1+'Cost Changes'!$C$10),INDIRECT("'"&amp;$D34&amp;" Cost"&amp;"'!$D$17")),0)</f>
        <v>0</v>
      </c>
      <c r="P34" s="293" cm="1">
        <f t="array" aca="1" ref="P34" ca="1">IFERROR(_xlfn.XLOOKUP($D34,'Production Forecast'!$D:$D,'Production Forecast'!Q:Q)*IF('Cost Changes'!$D$10&lt;=P$31,INDIRECT("'"&amp;$D34&amp;" Cost"&amp;"'!$D$17")*(1+'Cost Changes'!$C$10),INDIRECT("'"&amp;$D34&amp;" Cost"&amp;"'!$D$17")),0)</f>
        <v>0</v>
      </c>
      <c r="Q34" s="293" cm="1">
        <f t="array" aca="1" ref="Q34" ca="1">IFERROR(_xlfn.XLOOKUP($D34,'Production Forecast'!$D:$D,'Production Forecast'!R:R)*IF('Cost Changes'!$D$10&lt;=Q$31,INDIRECT("'"&amp;$D34&amp;" Cost"&amp;"'!$D$17")*(1+'Cost Changes'!$C$10),INDIRECT("'"&amp;$D34&amp;" Cost"&amp;"'!$D$17")),0)</f>
        <v>0</v>
      </c>
      <c r="R34" s="293" cm="1">
        <f t="array" aca="1" ref="R34" ca="1">IFERROR(_xlfn.XLOOKUP($D34,'Production Forecast'!$D:$D,'Production Forecast'!S:S)*IF('Cost Changes'!$D$10&lt;=R$31,INDIRECT("'"&amp;$D34&amp;" Cost"&amp;"'!$D$17")*(1+'Cost Changes'!$C$10),INDIRECT("'"&amp;$D34&amp;" Cost"&amp;"'!$D$17")),0)</f>
        <v>0</v>
      </c>
      <c r="S34" s="293" cm="1">
        <f t="array" aca="1" ref="S34" ca="1">IFERROR(_xlfn.XLOOKUP($D34,'Production Forecast'!$D:$D,'Production Forecast'!T:T)*IF('Cost Changes'!$D$10&lt;=S$31,INDIRECT("'"&amp;$D34&amp;" Cost"&amp;"'!$D$17")*(1+'Cost Changes'!$C$10),INDIRECT("'"&amp;$D34&amp;" Cost"&amp;"'!$D$17")),0)</f>
        <v>0</v>
      </c>
      <c r="T34" s="295">
        <f t="shared" ca="1" si="3"/>
        <v>0</v>
      </c>
    </row>
    <row r="35" spans="2:20" x14ac:dyDescent="0.35">
      <c r="B35" s="88" t="str">
        <f>'MASTER Product Listing'!B6</f>
        <v>Client 2</v>
      </c>
      <c r="C35" s="88" t="str">
        <f>'MASTER Product Listing'!C6</f>
        <v>Product Grouping 3</v>
      </c>
      <c r="D35" s="88" t="str">
        <f>'MASTER Product Listing'!D6</f>
        <v>Product D</v>
      </c>
      <c r="E35" s="293" cm="1">
        <f t="array" aca="1" ref="E35" ca="1">IFERROR(_xlfn.XLOOKUP($D35,'Production Forecast'!$D:$D,'Production Forecast'!F:F)*IF('Cost Changes'!$D$10&lt;=E$31,INDIRECT("'"&amp;$D35&amp;" Cost"&amp;"'!$D$17")*(1+'Cost Changes'!$C$10),INDIRECT("'"&amp;$D35&amp;" Cost"&amp;"'!$D$17")),0)</f>
        <v>0</v>
      </c>
      <c r="F35" s="293" cm="1">
        <f t="array" aca="1" ref="F35" ca="1">IFERROR(_xlfn.XLOOKUP($D35,'Production Forecast'!$D:$D,'Production Forecast'!G:G)*IF('Cost Changes'!$D$10&lt;=F$31,INDIRECT("'"&amp;$D35&amp;" Cost"&amp;"'!$D$17")*(1+'Cost Changes'!$C$10),INDIRECT("'"&amp;$D35&amp;" Cost"&amp;"'!$D$17")),0)</f>
        <v>0</v>
      </c>
      <c r="G35" s="294" cm="1">
        <f t="array" aca="1" ref="G35" ca="1">IFERROR(_xlfn.XLOOKUP($D35,'Production Forecast'!$D:$D,'Production Forecast'!H:H)*IF('Cost Changes'!$D$10&lt;=G$31,INDIRECT("'"&amp;$D35&amp;" Cost"&amp;"'!$D$17")*(1+'Cost Changes'!$C$10),INDIRECT("'"&amp;$D35&amp;" Cost"&amp;"'!$D$17")),0)</f>
        <v>0</v>
      </c>
      <c r="H35" s="293" cm="1">
        <f t="array" aca="1" ref="H35" ca="1">IFERROR(_xlfn.XLOOKUP($D35,'Production Forecast'!$D:$D,'Production Forecast'!I:I)*IF('Cost Changes'!$D$10&lt;=H$31,INDIRECT("'"&amp;$D35&amp;" Cost"&amp;"'!$D$17")*(1+'Cost Changes'!$C$10),INDIRECT("'"&amp;$D35&amp;" Cost"&amp;"'!$D$17")),0)</f>
        <v>0</v>
      </c>
      <c r="I35" s="293" cm="1">
        <f t="array" aca="1" ref="I35" ca="1">IFERROR(_xlfn.XLOOKUP($D35,'Production Forecast'!$D:$D,'Production Forecast'!J:J)*IF('Cost Changes'!$D$10&lt;=I$31,INDIRECT("'"&amp;$D35&amp;" Cost"&amp;"'!$D$17")*(1+'Cost Changes'!$C$10),INDIRECT("'"&amp;$D35&amp;" Cost"&amp;"'!$D$17")),0)</f>
        <v>0</v>
      </c>
      <c r="J35" s="293" cm="1">
        <f t="array" aca="1" ref="J35" ca="1">IFERROR(_xlfn.XLOOKUP($D35,'Production Forecast'!$D:$D,'Production Forecast'!K:K)*IF('Cost Changes'!$D$10&lt;=J$31,INDIRECT("'"&amp;$D35&amp;" Cost"&amp;"'!$D$17")*(1+'Cost Changes'!$C$10),INDIRECT("'"&amp;$D35&amp;" Cost"&amp;"'!$D$17")),0)</f>
        <v>0</v>
      </c>
      <c r="K35" s="293" cm="1">
        <f t="array" aca="1" ref="K35" ca="1">IFERROR(_xlfn.XLOOKUP($D35,'Production Forecast'!$D:$D,'Production Forecast'!L:L)*IF('Cost Changes'!$D$10&lt;=K$31,INDIRECT("'"&amp;$D35&amp;" Cost"&amp;"'!$D$17")*(1+'Cost Changes'!$C$10),INDIRECT("'"&amp;$D35&amp;" Cost"&amp;"'!$D$17")),0)</f>
        <v>0</v>
      </c>
      <c r="L35" s="293" cm="1">
        <f t="array" aca="1" ref="L35" ca="1">IFERROR(_xlfn.XLOOKUP($D35,'Production Forecast'!$D:$D,'Production Forecast'!M:M)*IF('Cost Changes'!$D$10&lt;=L$31,INDIRECT("'"&amp;$D35&amp;" Cost"&amp;"'!$D$17")*(1+'Cost Changes'!$C$10),INDIRECT("'"&amp;$D35&amp;" Cost"&amp;"'!$D$17")),0)</f>
        <v>0</v>
      </c>
      <c r="M35" s="293" cm="1">
        <f t="array" aca="1" ref="M35" ca="1">IFERROR(_xlfn.XLOOKUP($D35,'Production Forecast'!$D:$D,'Production Forecast'!N:N)*IF('Cost Changes'!$D$10&lt;=M$31,INDIRECT("'"&amp;$D35&amp;" Cost"&amp;"'!$D$17")*(1+'Cost Changes'!$C$10),INDIRECT("'"&amp;$D35&amp;" Cost"&amp;"'!$D$17")),0)</f>
        <v>0</v>
      </c>
      <c r="N35" s="293" cm="1">
        <f t="array" aca="1" ref="N35" ca="1">IFERROR(_xlfn.XLOOKUP($D35,'Production Forecast'!$D:$D,'Production Forecast'!O:O)*IF('Cost Changes'!$D$10&lt;=N$31,INDIRECT("'"&amp;$D35&amp;" Cost"&amp;"'!$D$17")*(1+'Cost Changes'!$C$10),INDIRECT("'"&amp;$D35&amp;" Cost"&amp;"'!$D$17")),0)</f>
        <v>0</v>
      </c>
      <c r="O35" s="293" cm="1">
        <f t="array" aca="1" ref="O35" ca="1">IFERROR(_xlfn.XLOOKUP($D35,'Production Forecast'!$D:$D,'Production Forecast'!P:P)*IF('Cost Changes'!$D$10&lt;=O$31,INDIRECT("'"&amp;$D35&amp;" Cost"&amp;"'!$D$17")*(1+'Cost Changes'!$C$10),INDIRECT("'"&amp;$D35&amp;" Cost"&amp;"'!$D$17")),0)</f>
        <v>0</v>
      </c>
      <c r="P35" s="293" cm="1">
        <f t="array" aca="1" ref="P35" ca="1">IFERROR(_xlfn.XLOOKUP($D35,'Production Forecast'!$D:$D,'Production Forecast'!Q:Q)*IF('Cost Changes'!$D$10&lt;=P$31,INDIRECT("'"&amp;$D35&amp;" Cost"&amp;"'!$D$17")*(1+'Cost Changes'!$C$10),INDIRECT("'"&amp;$D35&amp;" Cost"&amp;"'!$D$17")),0)</f>
        <v>0</v>
      </c>
      <c r="Q35" s="293" cm="1">
        <f t="array" aca="1" ref="Q35" ca="1">IFERROR(_xlfn.XLOOKUP($D35,'Production Forecast'!$D:$D,'Production Forecast'!R:R)*IF('Cost Changes'!$D$10&lt;=Q$31,INDIRECT("'"&amp;$D35&amp;" Cost"&amp;"'!$D$17")*(1+'Cost Changes'!$C$10),INDIRECT("'"&amp;$D35&amp;" Cost"&amp;"'!$D$17")),0)</f>
        <v>0</v>
      </c>
      <c r="R35" s="293" cm="1">
        <f t="array" aca="1" ref="R35" ca="1">IFERROR(_xlfn.XLOOKUP($D35,'Production Forecast'!$D:$D,'Production Forecast'!S:S)*IF('Cost Changes'!$D$10&lt;=R$31,INDIRECT("'"&amp;$D35&amp;" Cost"&amp;"'!$D$17")*(1+'Cost Changes'!$C$10),INDIRECT("'"&amp;$D35&amp;" Cost"&amp;"'!$D$17")),0)</f>
        <v>0</v>
      </c>
      <c r="S35" s="293" cm="1">
        <f t="array" aca="1" ref="S35" ca="1">IFERROR(_xlfn.XLOOKUP($D35,'Production Forecast'!$D:$D,'Production Forecast'!T:T)*IF('Cost Changes'!$D$10&lt;=S$31,INDIRECT("'"&amp;$D35&amp;" Cost"&amp;"'!$D$17")*(1+'Cost Changes'!$C$10),INDIRECT("'"&amp;$D35&amp;" Cost"&amp;"'!$D$17")),0)</f>
        <v>0</v>
      </c>
      <c r="T35" s="295">
        <f t="shared" ca="1" si="3"/>
        <v>0</v>
      </c>
    </row>
    <row r="36" spans="2:20" hidden="1" outlineLevel="1" x14ac:dyDescent="0.35">
      <c r="B36" s="88" t="str">
        <f>'MASTER Product Listing'!B7</f>
        <v>Additional Product</v>
      </c>
      <c r="C36" s="88">
        <f>'MASTER Product Listing'!C7</f>
        <v>0</v>
      </c>
      <c r="D36" s="88">
        <f>'MASTER Product Listing'!D7</f>
        <v>0</v>
      </c>
      <c r="E36" s="293" cm="1">
        <f t="array" aca="1" ref="E36" ca="1">IFERROR(_xlfn.XLOOKUP($D36,'Production Forecast'!$D:$D,'Production Forecast'!F:F)*IF('Cost Changes'!$D$10&lt;=E$31,INDIRECT("'"&amp;$D36&amp;" Cost"&amp;"'!$D$17")*(1+'Cost Changes'!$C$10),INDIRECT("'"&amp;$D36&amp;" Cost"&amp;"'!$D$17")),0)</f>
        <v>0</v>
      </c>
      <c r="F36" s="293" cm="1">
        <f t="array" aca="1" ref="F36" ca="1">IFERROR(_xlfn.XLOOKUP($D36,'Production Forecast'!$D:$D,'Production Forecast'!G:G)*IF('Cost Changes'!$D$10&lt;=F$31,INDIRECT("'"&amp;$D36&amp;" Cost"&amp;"'!$D$17")*(1+'Cost Changes'!$C$10),INDIRECT("'"&amp;$D36&amp;" Cost"&amp;"'!$D$17")),0)</f>
        <v>0</v>
      </c>
      <c r="G36" s="294" cm="1">
        <f t="array" aca="1" ref="G36" ca="1">IFERROR(_xlfn.XLOOKUP($D36,'Production Forecast'!$D:$D,'Production Forecast'!H:H)*IF('Cost Changes'!$D$10&lt;=G$31,INDIRECT("'"&amp;$D36&amp;" Cost"&amp;"'!$D$17")*(1+'Cost Changes'!$C$10),INDIRECT("'"&amp;$D36&amp;" Cost"&amp;"'!$D$17")),0)</f>
        <v>0</v>
      </c>
      <c r="H36" s="293" cm="1">
        <f t="array" aca="1" ref="H36" ca="1">IFERROR(_xlfn.XLOOKUP($D36,'Production Forecast'!$D:$D,'Production Forecast'!I:I)*IF('Cost Changes'!$D$10&lt;=H$31,INDIRECT("'"&amp;$D36&amp;" Cost"&amp;"'!$D$17")*(1+'Cost Changes'!$C$10),INDIRECT("'"&amp;$D36&amp;" Cost"&amp;"'!$D$17")),0)</f>
        <v>0</v>
      </c>
      <c r="I36" s="293" cm="1">
        <f t="array" aca="1" ref="I36" ca="1">IFERROR(_xlfn.XLOOKUP($D36,'Production Forecast'!$D:$D,'Production Forecast'!J:J)*IF('Cost Changes'!$D$10&lt;=I$31,INDIRECT("'"&amp;$D36&amp;" Cost"&amp;"'!$D$17")*(1+'Cost Changes'!$C$10),INDIRECT("'"&amp;$D36&amp;" Cost"&amp;"'!$D$17")),0)</f>
        <v>0</v>
      </c>
      <c r="J36" s="293" cm="1">
        <f t="array" aca="1" ref="J36" ca="1">IFERROR(_xlfn.XLOOKUP($D36,'Production Forecast'!$D:$D,'Production Forecast'!K:K)*IF('Cost Changes'!$D$10&lt;=J$31,INDIRECT("'"&amp;$D36&amp;" Cost"&amp;"'!$D$17")*(1+'Cost Changes'!$C$10),INDIRECT("'"&amp;$D36&amp;" Cost"&amp;"'!$D$17")),0)</f>
        <v>0</v>
      </c>
      <c r="K36" s="293" cm="1">
        <f t="array" aca="1" ref="K36" ca="1">IFERROR(_xlfn.XLOOKUP($D36,'Production Forecast'!$D:$D,'Production Forecast'!L:L)*IF('Cost Changes'!$D$10&lt;=K$31,INDIRECT("'"&amp;$D36&amp;" Cost"&amp;"'!$D$17")*(1+'Cost Changes'!$C$10),INDIRECT("'"&amp;$D36&amp;" Cost"&amp;"'!$D$17")),0)</f>
        <v>0</v>
      </c>
      <c r="L36" s="293" cm="1">
        <f t="array" aca="1" ref="L36" ca="1">IFERROR(_xlfn.XLOOKUP($D36,'Production Forecast'!$D:$D,'Production Forecast'!M:M)*IF('Cost Changes'!$D$10&lt;=L$31,INDIRECT("'"&amp;$D36&amp;" Cost"&amp;"'!$D$17")*(1+'Cost Changes'!$C$10),INDIRECT("'"&amp;$D36&amp;" Cost"&amp;"'!$D$17")),0)</f>
        <v>0</v>
      </c>
      <c r="M36" s="293" cm="1">
        <f t="array" aca="1" ref="M36" ca="1">IFERROR(_xlfn.XLOOKUP($D36,'Production Forecast'!$D:$D,'Production Forecast'!N:N)*IF('Cost Changes'!$D$10&lt;=M$31,INDIRECT("'"&amp;$D36&amp;" Cost"&amp;"'!$D$17")*(1+'Cost Changes'!$C$10),INDIRECT("'"&amp;$D36&amp;" Cost"&amp;"'!$D$17")),0)</f>
        <v>0</v>
      </c>
      <c r="N36" s="293" cm="1">
        <f t="array" aca="1" ref="N36" ca="1">IFERROR(_xlfn.XLOOKUP($D36,'Production Forecast'!$D:$D,'Production Forecast'!O:O)*IF('Cost Changes'!$D$10&lt;=N$31,INDIRECT("'"&amp;$D36&amp;" Cost"&amp;"'!$D$17")*(1+'Cost Changes'!$C$10),INDIRECT("'"&amp;$D36&amp;" Cost"&amp;"'!$D$17")),0)</f>
        <v>0</v>
      </c>
      <c r="O36" s="293" cm="1">
        <f t="array" aca="1" ref="O36" ca="1">IFERROR(_xlfn.XLOOKUP($D36,'Production Forecast'!$D:$D,'Production Forecast'!P:P)*IF('Cost Changes'!$D$10&lt;=O$31,INDIRECT("'"&amp;$D36&amp;" Cost"&amp;"'!$D$17")*(1+'Cost Changes'!$C$10),INDIRECT("'"&amp;$D36&amp;" Cost"&amp;"'!$D$17")),0)</f>
        <v>0</v>
      </c>
      <c r="P36" s="293" cm="1">
        <f t="array" aca="1" ref="P36" ca="1">IFERROR(_xlfn.XLOOKUP($D36,'Production Forecast'!$D:$D,'Production Forecast'!Q:Q)*IF('Cost Changes'!$D$10&lt;=P$31,INDIRECT("'"&amp;$D36&amp;" Cost"&amp;"'!$D$17")*(1+'Cost Changes'!$C$10),INDIRECT("'"&amp;$D36&amp;" Cost"&amp;"'!$D$17")),0)</f>
        <v>0</v>
      </c>
      <c r="Q36" s="293" cm="1">
        <f t="array" aca="1" ref="Q36" ca="1">IFERROR(_xlfn.XLOOKUP($D36,'Production Forecast'!$D:$D,'Production Forecast'!R:R)*IF('Cost Changes'!$D$10&lt;=Q$31,INDIRECT("'"&amp;$D36&amp;" Cost"&amp;"'!$D$17")*(1+'Cost Changes'!$C$10),INDIRECT("'"&amp;$D36&amp;" Cost"&amp;"'!$D$17")),0)</f>
        <v>0</v>
      </c>
      <c r="R36" s="293" cm="1">
        <f t="array" aca="1" ref="R36" ca="1">IFERROR(_xlfn.XLOOKUP($D36,'Production Forecast'!$D:$D,'Production Forecast'!S:S)*IF('Cost Changes'!$D$10&lt;=R$31,INDIRECT("'"&amp;$D36&amp;" Cost"&amp;"'!$D$17")*(1+'Cost Changes'!$C$10),INDIRECT("'"&amp;$D36&amp;" Cost"&amp;"'!$D$17")),0)</f>
        <v>0</v>
      </c>
      <c r="S36" s="293" cm="1">
        <f t="array" aca="1" ref="S36" ca="1">IFERROR(_xlfn.XLOOKUP($D36,'Production Forecast'!$D:$D,'Production Forecast'!T:T)*IF('Cost Changes'!$D$10&lt;=S$31,INDIRECT("'"&amp;$D36&amp;" Cost"&amp;"'!$D$17")*(1+'Cost Changes'!$C$10),INDIRECT("'"&amp;$D36&amp;" Cost"&amp;"'!$D$17")),0)</f>
        <v>0</v>
      </c>
      <c r="T36" s="295">
        <f t="shared" ca="1" si="3"/>
        <v>0</v>
      </c>
    </row>
    <row r="37" spans="2:20" hidden="1" outlineLevel="1" x14ac:dyDescent="0.35">
      <c r="B37" s="88" t="str">
        <f>'MASTER Product Listing'!B8</f>
        <v>Additional Product</v>
      </c>
      <c r="C37" s="88">
        <f>'MASTER Product Listing'!C8</f>
        <v>0</v>
      </c>
      <c r="D37" s="88">
        <f>'MASTER Product Listing'!D8</f>
        <v>0</v>
      </c>
      <c r="E37" s="293" cm="1">
        <f t="array" aca="1" ref="E37" ca="1">IFERROR(_xlfn.XLOOKUP($D37,'Production Forecast'!$D:$D,'Production Forecast'!F:F)*IF('Cost Changes'!$D$10&lt;=E$31,INDIRECT("'"&amp;$D37&amp;" Cost"&amp;"'!$D$17")*(1+'Cost Changes'!$C$10),INDIRECT("'"&amp;$D37&amp;" Cost"&amp;"'!$D$17")),0)</f>
        <v>0</v>
      </c>
      <c r="F37" s="293" cm="1">
        <f t="array" aca="1" ref="F37" ca="1">IFERROR(_xlfn.XLOOKUP($D37,'Production Forecast'!$D:$D,'Production Forecast'!G:G)*IF('Cost Changes'!$D$10&lt;=F$31,INDIRECT("'"&amp;$D37&amp;" Cost"&amp;"'!$D$17")*(1+'Cost Changes'!$C$10),INDIRECT("'"&amp;$D37&amp;" Cost"&amp;"'!$D$17")),0)</f>
        <v>0</v>
      </c>
      <c r="G37" s="294" cm="1">
        <f t="array" aca="1" ref="G37" ca="1">IFERROR(_xlfn.XLOOKUP($D37,'Production Forecast'!$D:$D,'Production Forecast'!H:H)*IF('Cost Changes'!$D$10&lt;=G$31,INDIRECT("'"&amp;$D37&amp;" Cost"&amp;"'!$D$17")*(1+'Cost Changes'!$C$10),INDIRECT("'"&amp;$D37&amp;" Cost"&amp;"'!$D$17")),0)</f>
        <v>0</v>
      </c>
      <c r="H37" s="293" cm="1">
        <f t="array" aca="1" ref="H37" ca="1">IFERROR(_xlfn.XLOOKUP($D37,'Production Forecast'!$D:$D,'Production Forecast'!I:I)*IF('Cost Changes'!$D$10&lt;=H$31,INDIRECT("'"&amp;$D37&amp;" Cost"&amp;"'!$D$17")*(1+'Cost Changes'!$C$10),INDIRECT("'"&amp;$D37&amp;" Cost"&amp;"'!$D$17")),0)</f>
        <v>0</v>
      </c>
      <c r="I37" s="293" cm="1">
        <f t="array" aca="1" ref="I37" ca="1">IFERROR(_xlfn.XLOOKUP($D37,'Production Forecast'!$D:$D,'Production Forecast'!J:J)*IF('Cost Changes'!$D$10&lt;=I$31,INDIRECT("'"&amp;$D37&amp;" Cost"&amp;"'!$D$17")*(1+'Cost Changes'!$C$10),INDIRECT("'"&amp;$D37&amp;" Cost"&amp;"'!$D$17")),0)</f>
        <v>0</v>
      </c>
      <c r="J37" s="293" cm="1">
        <f t="array" aca="1" ref="J37" ca="1">IFERROR(_xlfn.XLOOKUP($D37,'Production Forecast'!$D:$D,'Production Forecast'!K:K)*IF('Cost Changes'!$D$10&lt;=J$31,INDIRECT("'"&amp;$D37&amp;" Cost"&amp;"'!$D$17")*(1+'Cost Changes'!$C$10),INDIRECT("'"&amp;$D37&amp;" Cost"&amp;"'!$D$17")),0)</f>
        <v>0</v>
      </c>
      <c r="K37" s="293" cm="1">
        <f t="array" aca="1" ref="K37" ca="1">IFERROR(_xlfn.XLOOKUP($D37,'Production Forecast'!$D:$D,'Production Forecast'!L:L)*IF('Cost Changes'!$D$10&lt;=K$31,INDIRECT("'"&amp;$D37&amp;" Cost"&amp;"'!$D$17")*(1+'Cost Changes'!$C$10),INDIRECT("'"&amp;$D37&amp;" Cost"&amp;"'!$D$17")),0)</f>
        <v>0</v>
      </c>
      <c r="L37" s="293" cm="1">
        <f t="array" aca="1" ref="L37" ca="1">IFERROR(_xlfn.XLOOKUP($D37,'Production Forecast'!$D:$D,'Production Forecast'!M:M)*IF('Cost Changes'!$D$10&lt;=L$31,INDIRECT("'"&amp;$D37&amp;" Cost"&amp;"'!$D$17")*(1+'Cost Changes'!$C$10),INDIRECT("'"&amp;$D37&amp;" Cost"&amp;"'!$D$17")),0)</f>
        <v>0</v>
      </c>
      <c r="M37" s="293" cm="1">
        <f t="array" aca="1" ref="M37" ca="1">IFERROR(_xlfn.XLOOKUP($D37,'Production Forecast'!$D:$D,'Production Forecast'!N:N)*IF('Cost Changes'!$D$10&lt;=M$31,INDIRECT("'"&amp;$D37&amp;" Cost"&amp;"'!$D$17")*(1+'Cost Changes'!$C$10),INDIRECT("'"&amp;$D37&amp;" Cost"&amp;"'!$D$17")),0)</f>
        <v>0</v>
      </c>
      <c r="N37" s="293" cm="1">
        <f t="array" aca="1" ref="N37" ca="1">IFERROR(_xlfn.XLOOKUP($D37,'Production Forecast'!$D:$D,'Production Forecast'!O:O)*IF('Cost Changes'!$D$10&lt;=N$31,INDIRECT("'"&amp;$D37&amp;" Cost"&amp;"'!$D$17")*(1+'Cost Changes'!$C$10),INDIRECT("'"&amp;$D37&amp;" Cost"&amp;"'!$D$17")),0)</f>
        <v>0</v>
      </c>
      <c r="O37" s="293" cm="1">
        <f t="array" aca="1" ref="O37" ca="1">IFERROR(_xlfn.XLOOKUP($D37,'Production Forecast'!$D:$D,'Production Forecast'!P:P)*IF('Cost Changes'!$D$10&lt;=O$31,INDIRECT("'"&amp;$D37&amp;" Cost"&amp;"'!$D$17")*(1+'Cost Changes'!$C$10),INDIRECT("'"&amp;$D37&amp;" Cost"&amp;"'!$D$17")),0)</f>
        <v>0</v>
      </c>
      <c r="P37" s="293" cm="1">
        <f t="array" aca="1" ref="P37" ca="1">IFERROR(_xlfn.XLOOKUP($D37,'Production Forecast'!$D:$D,'Production Forecast'!Q:Q)*IF('Cost Changes'!$D$10&lt;=P$31,INDIRECT("'"&amp;$D37&amp;" Cost"&amp;"'!$D$17")*(1+'Cost Changes'!$C$10),INDIRECT("'"&amp;$D37&amp;" Cost"&amp;"'!$D$17")),0)</f>
        <v>0</v>
      </c>
      <c r="Q37" s="293" cm="1">
        <f t="array" aca="1" ref="Q37" ca="1">IFERROR(_xlfn.XLOOKUP($D37,'Production Forecast'!$D:$D,'Production Forecast'!R:R)*IF('Cost Changes'!$D$10&lt;=Q$31,INDIRECT("'"&amp;$D37&amp;" Cost"&amp;"'!$D$17")*(1+'Cost Changes'!$C$10),INDIRECT("'"&amp;$D37&amp;" Cost"&amp;"'!$D$17")),0)</f>
        <v>0</v>
      </c>
      <c r="R37" s="293" cm="1">
        <f t="array" aca="1" ref="R37" ca="1">IFERROR(_xlfn.XLOOKUP($D37,'Production Forecast'!$D:$D,'Production Forecast'!S:S)*IF('Cost Changes'!$D$10&lt;=R$31,INDIRECT("'"&amp;$D37&amp;" Cost"&amp;"'!$D$17")*(1+'Cost Changes'!$C$10),INDIRECT("'"&amp;$D37&amp;" Cost"&amp;"'!$D$17")),0)</f>
        <v>0</v>
      </c>
      <c r="S37" s="293" cm="1">
        <f t="array" aca="1" ref="S37" ca="1">IFERROR(_xlfn.XLOOKUP($D37,'Production Forecast'!$D:$D,'Production Forecast'!T:T)*IF('Cost Changes'!$D$10&lt;=S$31,INDIRECT("'"&amp;$D37&amp;" Cost"&amp;"'!$D$17")*(1+'Cost Changes'!$C$10),INDIRECT("'"&amp;$D37&amp;" Cost"&amp;"'!$D$17")),0)</f>
        <v>0</v>
      </c>
      <c r="T37" s="295">
        <f t="shared" ca="1" si="3"/>
        <v>0</v>
      </c>
    </row>
    <row r="38" spans="2:20" hidden="1" outlineLevel="1" x14ac:dyDescent="0.35">
      <c r="B38" s="88" t="str">
        <f>'MASTER Product Listing'!B9</f>
        <v>Additional Product</v>
      </c>
      <c r="C38" s="88">
        <f>'MASTER Product Listing'!C9</f>
        <v>0</v>
      </c>
      <c r="D38" s="88">
        <f>'MASTER Product Listing'!D9</f>
        <v>0</v>
      </c>
      <c r="E38" s="293" cm="1">
        <f t="array" aca="1" ref="E38" ca="1">IFERROR(_xlfn.XLOOKUP($D38,'Production Forecast'!$D:$D,'Production Forecast'!F:F)*IF('Cost Changes'!$D$10&lt;=E$31,INDIRECT("'"&amp;$D38&amp;" Cost"&amp;"'!$D$17")*(1+'Cost Changes'!$C$10),INDIRECT("'"&amp;$D38&amp;" Cost"&amp;"'!$D$17")),0)</f>
        <v>0</v>
      </c>
      <c r="F38" s="293" cm="1">
        <f t="array" aca="1" ref="F38" ca="1">IFERROR(_xlfn.XLOOKUP($D38,'Production Forecast'!$D:$D,'Production Forecast'!G:G)*IF('Cost Changes'!$D$10&lt;=F$31,INDIRECT("'"&amp;$D38&amp;" Cost"&amp;"'!$D$17")*(1+'Cost Changes'!$C$10),INDIRECT("'"&amp;$D38&amp;" Cost"&amp;"'!$D$17")),0)</f>
        <v>0</v>
      </c>
      <c r="G38" s="294" cm="1">
        <f t="array" aca="1" ref="G38" ca="1">IFERROR(_xlfn.XLOOKUP($D38,'Production Forecast'!$D:$D,'Production Forecast'!H:H)*IF('Cost Changes'!$D$10&lt;=G$31,INDIRECT("'"&amp;$D38&amp;" Cost"&amp;"'!$D$17")*(1+'Cost Changes'!$C$10),INDIRECT("'"&amp;$D38&amp;" Cost"&amp;"'!$D$17")),0)</f>
        <v>0</v>
      </c>
      <c r="H38" s="293" cm="1">
        <f t="array" aca="1" ref="H38" ca="1">IFERROR(_xlfn.XLOOKUP($D38,'Production Forecast'!$D:$D,'Production Forecast'!I:I)*IF('Cost Changes'!$D$10&lt;=H$31,INDIRECT("'"&amp;$D38&amp;" Cost"&amp;"'!$D$17")*(1+'Cost Changes'!$C$10),INDIRECT("'"&amp;$D38&amp;" Cost"&amp;"'!$D$17")),0)</f>
        <v>0</v>
      </c>
      <c r="I38" s="293" cm="1">
        <f t="array" aca="1" ref="I38" ca="1">IFERROR(_xlfn.XLOOKUP($D38,'Production Forecast'!$D:$D,'Production Forecast'!J:J)*IF('Cost Changes'!$D$10&lt;=I$31,INDIRECT("'"&amp;$D38&amp;" Cost"&amp;"'!$D$17")*(1+'Cost Changes'!$C$10),INDIRECT("'"&amp;$D38&amp;" Cost"&amp;"'!$D$17")),0)</f>
        <v>0</v>
      </c>
      <c r="J38" s="293" cm="1">
        <f t="array" aca="1" ref="J38" ca="1">IFERROR(_xlfn.XLOOKUP($D38,'Production Forecast'!$D:$D,'Production Forecast'!K:K)*IF('Cost Changes'!$D$10&lt;=J$31,INDIRECT("'"&amp;$D38&amp;" Cost"&amp;"'!$D$17")*(1+'Cost Changes'!$C$10),INDIRECT("'"&amp;$D38&amp;" Cost"&amp;"'!$D$17")),0)</f>
        <v>0</v>
      </c>
      <c r="K38" s="293" cm="1">
        <f t="array" aca="1" ref="K38" ca="1">IFERROR(_xlfn.XLOOKUP($D38,'Production Forecast'!$D:$D,'Production Forecast'!L:L)*IF('Cost Changes'!$D$10&lt;=K$31,INDIRECT("'"&amp;$D38&amp;" Cost"&amp;"'!$D$17")*(1+'Cost Changes'!$C$10),INDIRECT("'"&amp;$D38&amp;" Cost"&amp;"'!$D$17")),0)</f>
        <v>0</v>
      </c>
      <c r="L38" s="293" cm="1">
        <f t="array" aca="1" ref="L38" ca="1">IFERROR(_xlfn.XLOOKUP($D38,'Production Forecast'!$D:$D,'Production Forecast'!M:M)*IF('Cost Changes'!$D$10&lt;=L$31,INDIRECT("'"&amp;$D38&amp;" Cost"&amp;"'!$D$17")*(1+'Cost Changes'!$C$10),INDIRECT("'"&amp;$D38&amp;" Cost"&amp;"'!$D$17")),0)</f>
        <v>0</v>
      </c>
      <c r="M38" s="293" cm="1">
        <f t="array" aca="1" ref="M38" ca="1">IFERROR(_xlfn.XLOOKUP($D38,'Production Forecast'!$D:$D,'Production Forecast'!N:N)*IF('Cost Changes'!$D$10&lt;=M$31,INDIRECT("'"&amp;$D38&amp;" Cost"&amp;"'!$D$17")*(1+'Cost Changes'!$C$10),INDIRECT("'"&amp;$D38&amp;" Cost"&amp;"'!$D$17")),0)</f>
        <v>0</v>
      </c>
      <c r="N38" s="293" cm="1">
        <f t="array" aca="1" ref="N38" ca="1">IFERROR(_xlfn.XLOOKUP($D38,'Production Forecast'!$D:$D,'Production Forecast'!O:O)*IF('Cost Changes'!$D$10&lt;=N$31,INDIRECT("'"&amp;$D38&amp;" Cost"&amp;"'!$D$17")*(1+'Cost Changes'!$C$10),INDIRECT("'"&amp;$D38&amp;" Cost"&amp;"'!$D$17")),0)</f>
        <v>0</v>
      </c>
      <c r="O38" s="293" cm="1">
        <f t="array" aca="1" ref="O38" ca="1">IFERROR(_xlfn.XLOOKUP($D38,'Production Forecast'!$D:$D,'Production Forecast'!P:P)*IF('Cost Changes'!$D$10&lt;=O$31,INDIRECT("'"&amp;$D38&amp;" Cost"&amp;"'!$D$17")*(1+'Cost Changes'!$C$10),INDIRECT("'"&amp;$D38&amp;" Cost"&amp;"'!$D$17")),0)</f>
        <v>0</v>
      </c>
      <c r="P38" s="293" cm="1">
        <f t="array" aca="1" ref="P38" ca="1">IFERROR(_xlfn.XLOOKUP($D38,'Production Forecast'!$D:$D,'Production Forecast'!Q:Q)*IF('Cost Changes'!$D$10&lt;=P$31,INDIRECT("'"&amp;$D38&amp;" Cost"&amp;"'!$D$17")*(1+'Cost Changes'!$C$10),INDIRECT("'"&amp;$D38&amp;" Cost"&amp;"'!$D$17")),0)</f>
        <v>0</v>
      </c>
      <c r="Q38" s="293" cm="1">
        <f t="array" aca="1" ref="Q38" ca="1">IFERROR(_xlfn.XLOOKUP($D38,'Production Forecast'!$D:$D,'Production Forecast'!R:R)*IF('Cost Changes'!$D$10&lt;=Q$31,INDIRECT("'"&amp;$D38&amp;" Cost"&amp;"'!$D$17")*(1+'Cost Changes'!$C$10),INDIRECT("'"&amp;$D38&amp;" Cost"&amp;"'!$D$17")),0)</f>
        <v>0</v>
      </c>
      <c r="R38" s="293" cm="1">
        <f t="array" aca="1" ref="R38" ca="1">IFERROR(_xlfn.XLOOKUP($D38,'Production Forecast'!$D:$D,'Production Forecast'!S:S)*IF('Cost Changes'!$D$10&lt;=R$31,INDIRECT("'"&amp;$D38&amp;" Cost"&amp;"'!$D$17")*(1+'Cost Changes'!$C$10),INDIRECT("'"&amp;$D38&amp;" Cost"&amp;"'!$D$17")),0)</f>
        <v>0</v>
      </c>
      <c r="S38" s="293" cm="1">
        <f t="array" aca="1" ref="S38" ca="1">IFERROR(_xlfn.XLOOKUP($D38,'Production Forecast'!$D:$D,'Production Forecast'!T:T)*IF('Cost Changes'!$D$10&lt;=S$31,INDIRECT("'"&amp;$D38&amp;" Cost"&amp;"'!$D$17")*(1+'Cost Changes'!$C$10),INDIRECT("'"&amp;$D38&amp;" Cost"&amp;"'!$D$17")),0)</f>
        <v>0</v>
      </c>
      <c r="T38" s="295">
        <f t="shared" ca="1" si="3"/>
        <v>0</v>
      </c>
    </row>
    <row r="39" spans="2:20" s="109" customFormat="1" hidden="1" outlineLevel="1" x14ac:dyDescent="0.35">
      <c r="B39" s="88" t="str">
        <f>'MASTER Product Listing'!B10</f>
        <v>Additional Product</v>
      </c>
      <c r="C39" s="88">
        <f>'MASTER Product Listing'!C10</f>
        <v>0</v>
      </c>
      <c r="D39" s="88">
        <f>'MASTER Product Listing'!D10</f>
        <v>0</v>
      </c>
      <c r="E39" s="293" cm="1">
        <f t="array" aca="1" ref="E39" ca="1">IFERROR(_xlfn.XLOOKUP($D39,'Production Forecast'!$D:$D,'Production Forecast'!F:F)*IF('Cost Changes'!$D$10&lt;=E$31,INDIRECT("'"&amp;$D39&amp;" Cost"&amp;"'!$D$17")*(1+'Cost Changes'!$C$10),INDIRECT("'"&amp;$D39&amp;" Cost"&amp;"'!$D$17")),0)</f>
        <v>0</v>
      </c>
      <c r="F39" s="293" cm="1">
        <f t="array" aca="1" ref="F39" ca="1">IFERROR(_xlfn.XLOOKUP($D39,'Production Forecast'!$D:$D,'Production Forecast'!G:G)*IF('Cost Changes'!$D$10&lt;=F$31,INDIRECT("'"&amp;$D39&amp;" Cost"&amp;"'!$D$17")*(1+'Cost Changes'!$C$10),INDIRECT("'"&amp;$D39&amp;" Cost"&amp;"'!$D$17")),0)</f>
        <v>0</v>
      </c>
      <c r="G39" s="294" cm="1">
        <f t="array" aca="1" ref="G39" ca="1">IFERROR(_xlfn.XLOOKUP($D39,'Production Forecast'!$D:$D,'Production Forecast'!H:H)*IF('Cost Changes'!$D$10&lt;=G$31,INDIRECT("'"&amp;$D39&amp;" Cost"&amp;"'!$D$17")*(1+'Cost Changes'!$C$10),INDIRECT("'"&amp;$D39&amp;" Cost"&amp;"'!$D$17")),0)</f>
        <v>0</v>
      </c>
      <c r="H39" s="293" cm="1">
        <f t="array" aca="1" ref="H39" ca="1">IFERROR(_xlfn.XLOOKUP($D39,'Production Forecast'!$D:$D,'Production Forecast'!I:I)*IF('Cost Changes'!$D$10&lt;=H$31,INDIRECT("'"&amp;$D39&amp;" Cost"&amp;"'!$D$17")*(1+'Cost Changes'!$C$10),INDIRECT("'"&amp;$D39&amp;" Cost"&amp;"'!$D$17")),0)</f>
        <v>0</v>
      </c>
      <c r="I39" s="293" cm="1">
        <f t="array" aca="1" ref="I39" ca="1">IFERROR(_xlfn.XLOOKUP($D39,'Production Forecast'!$D:$D,'Production Forecast'!J:J)*IF('Cost Changes'!$D$10&lt;=I$31,INDIRECT("'"&amp;$D39&amp;" Cost"&amp;"'!$D$17")*(1+'Cost Changes'!$C$10),INDIRECT("'"&amp;$D39&amp;" Cost"&amp;"'!$D$17")),0)</f>
        <v>0</v>
      </c>
      <c r="J39" s="293" cm="1">
        <f t="array" aca="1" ref="J39" ca="1">IFERROR(_xlfn.XLOOKUP($D39,'Production Forecast'!$D:$D,'Production Forecast'!K:K)*IF('Cost Changes'!$D$10&lt;=J$31,INDIRECT("'"&amp;$D39&amp;" Cost"&amp;"'!$D$17")*(1+'Cost Changes'!$C$10),INDIRECT("'"&amp;$D39&amp;" Cost"&amp;"'!$D$17")),0)</f>
        <v>0</v>
      </c>
      <c r="K39" s="293" cm="1">
        <f t="array" aca="1" ref="K39" ca="1">IFERROR(_xlfn.XLOOKUP($D39,'Production Forecast'!$D:$D,'Production Forecast'!L:L)*IF('Cost Changes'!$D$10&lt;=K$31,INDIRECT("'"&amp;$D39&amp;" Cost"&amp;"'!$D$17")*(1+'Cost Changes'!$C$10),INDIRECT("'"&amp;$D39&amp;" Cost"&amp;"'!$D$17")),0)</f>
        <v>0</v>
      </c>
      <c r="L39" s="293" cm="1">
        <f t="array" aca="1" ref="L39" ca="1">IFERROR(_xlfn.XLOOKUP($D39,'Production Forecast'!$D:$D,'Production Forecast'!M:M)*IF('Cost Changes'!$D$10&lt;=L$31,INDIRECT("'"&amp;$D39&amp;" Cost"&amp;"'!$D$17")*(1+'Cost Changes'!$C$10),INDIRECT("'"&amp;$D39&amp;" Cost"&amp;"'!$D$17")),0)</f>
        <v>0</v>
      </c>
      <c r="M39" s="293" cm="1">
        <f t="array" aca="1" ref="M39" ca="1">IFERROR(_xlfn.XLOOKUP($D39,'Production Forecast'!$D:$D,'Production Forecast'!N:N)*IF('Cost Changes'!$D$10&lt;=M$31,INDIRECT("'"&amp;$D39&amp;" Cost"&amp;"'!$D$17")*(1+'Cost Changes'!$C$10),INDIRECT("'"&amp;$D39&amp;" Cost"&amp;"'!$D$17")),0)</f>
        <v>0</v>
      </c>
      <c r="N39" s="293" cm="1">
        <f t="array" aca="1" ref="N39" ca="1">IFERROR(_xlfn.XLOOKUP($D39,'Production Forecast'!$D:$D,'Production Forecast'!O:O)*IF('Cost Changes'!$D$10&lt;=N$31,INDIRECT("'"&amp;$D39&amp;" Cost"&amp;"'!$D$17")*(1+'Cost Changes'!$C$10),INDIRECT("'"&amp;$D39&amp;" Cost"&amp;"'!$D$17")),0)</f>
        <v>0</v>
      </c>
      <c r="O39" s="293" cm="1">
        <f t="array" aca="1" ref="O39" ca="1">IFERROR(_xlfn.XLOOKUP($D39,'Production Forecast'!$D:$D,'Production Forecast'!P:P)*IF('Cost Changes'!$D$10&lt;=O$31,INDIRECT("'"&amp;$D39&amp;" Cost"&amp;"'!$D$17")*(1+'Cost Changes'!$C$10),INDIRECT("'"&amp;$D39&amp;" Cost"&amp;"'!$D$17")),0)</f>
        <v>0</v>
      </c>
      <c r="P39" s="293" cm="1">
        <f t="array" aca="1" ref="P39" ca="1">IFERROR(_xlfn.XLOOKUP($D39,'Production Forecast'!$D:$D,'Production Forecast'!Q:Q)*IF('Cost Changes'!$D$10&lt;=P$31,INDIRECT("'"&amp;$D39&amp;" Cost"&amp;"'!$D$17")*(1+'Cost Changes'!$C$10),INDIRECT("'"&amp;$D39&amp;" Cost"&amp;"'!$D$17")),0)</f>
        <v>0</v>
      </c>
      <c r="Q39" s="293" cm="1">
        <f t="array" aca="1" ref="Q39" ca="1">IFERROR(_xlfn.XLOOKUP($D39,'Production Forecast'!$D:$D,'Production Forecast'!R:R)*IF('Cost Changes'!$D$10&lt;=Q$31,INDIRECT("'"&amp;$D39&amp;" Cost"&amp;"'!$D$17")*(1+'Cost Changes'!$C$10),INDIRECT("'"&amp;$D39&amp;" Cost"&amp;"'!$D$17")),0)</f>
        <v>0</v>
      </c>
      <c r="R39" s="293" cm="1">
        <f t="array" aca="1" ref="R39" ca="1">IFERROR(_xlfn.XLOOKUP($D39,'Production Forecast'!$D:$D,'Production Forecast'!S:S)*IF('Cost Changes'!$D$10&lt;=R$31,INDIRECT("'"&amp;$D39&amp;" Cost"&amp;"'!$D$17")*(1+'Cost Changes'!$C$10),INDIRECT("'"&amp;$D39&amp;" Cost"&amp;"'!$D$17")),0)</f>
        <v>0</v>
      </c>
      <c r="S39" s="293" cm="1">
        <f t="array" aca="1" ref="S39" ca="1">IFERROR(_xlfn.XLOOKUP($D39,'Production Forecast'!$D:$D,'Production Forecast'!T:T)*IF('Cost Changes'!$D$10&lt;=S$31,INDIRECT("'"&amp;$D39&amp;" Cost"&amp;"'!$D$17")*(1+'Cost Changes'!$C$10),INDIRECT("'"&amp;$D39&amp;" Cost"&amp;"'!$D$17")),0)</f>
        <v>0</v>
      </c>
      <c r="T39" s="295">
        <f t="shared" ca="1" si="3"/>
        <v>0</v>
      </c>
    </row>
    <row r="40" spans="2:20" s="109" customFormat="1" hidden="1" outlineLevel="1" x14ac:dyDescent="0.35">
      <c r="B40" s="88" t="str">
        <f>'MASTER Product Listing'!B11</f>
        <v>Additional Product</v>
      </c>
      <c r="C40" s="88">
        <f>'MASTER Product Listing'!C11</f>
        <v>0</v>
      </c>
      <c r="D40" s="88">
        <f>'MASTER Product Listing'!D11</f>
        <v>0</v>
      </c>
      <c r="E40" s="293" cm="1">
        <f t="array" aca="1" ref="E40" ca="1">IFERROR(_xlfn.XLOOKUP($D40,'Production Forecast'!$D:$D,'Production Forecast'!F:F)*IF('Cost Changes'!$D$10&lt;=E$31,INDIRECT("'"&amp;$D40&amp;" Cost"&amp;"'!$D$17")*(1+'Cost Changes'!$C$10),INDIRECT("'"&amp;$D40&amp;" Cost"&amp;"'!$D$17")),0)</f>
        <v>0</v>
      </c>
      <c r="F40" s="293" cm="1">
        <f t="array" aca="1" ref="F40" ca="1">IFERROR(_xlfn.XLOOKUP($D40,'Production Forecast'!$D:$D,'Production Forecast'!G:G)*IF('Cost Changes'!$D$10&lt;=F$31,INDIRECT("'"&amp;$D40&amp;" Cost"&amp;"'!$D$17")*(1+'Cost Changes'!$C$10),INDIRECT("'"&amp;$D40&amp;" Cost"&amp;"'!$D$17")),0)</f>
        <v>0</v>
      </c>
      <c r="G40" s="294" cm="1">
        <f t="array" aca="1" ref="G40" ca="1">IFERROR(_xlfn.XLOOKUP($D40,'Production Forecast'!$D:$D,'Production Forecast'!H:H)*IF('Cost Changes'!$D$10&lt;=G$31,INDIRECT("'"&amp;$D40&amp;" Cost"&amp;"'!$D$17")*(1+'Cost Changes'!$C$10),INDIRECT("'"&amp;$D40&amp;" Cost"&amp;"'!$D$17")),0)</f>
        <v>0</v>
      </c>
      <c r="H40" s="293" cm="1">
        <f t="array" aca="1" ref="H40" ca="1">IFERROR(_xlfn.XLOOKUP($D40,'Production Forecast'!$D:$D,'Production Forecast'!I:I)*IF('Cost Changes'!$D$10&lt;=H$31,INDIRECT("'"&amp;$D40&amp;" Cost"&amp;"'!$D$17")*(1+'Cost Changes'!$C$10),INDIRECT("'"&amp;$D40&amp;" Cost"&amp;"'!$D$17")),0)</f>
        <v>0</v>
      </c>
      <c r="I40" s="293" cm="1">
        <f t="array" aca="1" ref="I40" ca="1">IFERROR(_xlfn.XLOOKUP($D40,'Production Forecast'!$D:$D,'Production Forecast'!J:J)*IF('Cost Changes'!$D$10&lt;=I$31,INDIRECT("'"&amp;$D40&amp;" Cost"&amp;"'!$D$17")*(1+'Cost Changes'!$C$10),INDIRECT("'"&amp;$D40&amp;" Cost"&amp;"'!$D$17")),0)</f>
        <v>0</v>
      </c>
      <c r="J40" s="293" cm="1">
        <f t="array" aca="1" ref="J40" ca="1">IFERROR(_xlfn.XLOOKUP($D40,'Production Forecast'!$D:$D,'Production Forecast'!K:K)*IF('Cost Changes'!$D$10&lt;=J$31,INDIRECT("'"&amp;$D40&amp;" Cost"&amp;"'!$D$17")*(1+'Cost Changes'!$C$10),INDIRECT("'"&amp;$D40&amp;" Cost"&amp;"'!$D$17")),0)</f>
        <v>0</v>
      </c>
      <c r="K40" s="293" cm="1">
        <f t="array" aca="1" ref="K40" ca="1">IFERROR(_xlfn.XLOOKUP($D40,'Production Forecast'!$D:$D,'Production Forecast'!L:L)*IF('Cost Changes'!$D$10&lt;=K$31,INDIRECT("'"&amp;$D40&amp;" Cost"&amp;"'!$D$17")*(1+'Cost Changes'!$C$10),INDIRECT("'"&amp;$D40&amp;" Cost"&amp;"'!$D$17")),0)</f>
        <v>0</v>
      </c>
      <c r="L40" s="293" cm="1">
        <f t="array" aca="1" ref="L40" ca="1">IFERROR(_xlfn.XLOOKUP($D40,'Production Forecast'!$D:$D,'Production Forecast'!M:M)*IF('Cost Changes'!$D$10&lt;=L$31,INDIRECT("'"&amp;$D40&amp;" Cost"&amp;"'!$D$17")*(1+'Cost Changes'!$C$10),INDIRECT("'"&amp;$D40&amp;" Cost"&amp;"'!$D$17")),0)</f>
        <v>0</v>
      </c>
      <c r="M40" s="293" cm="1">
        <f t="array" aca="1" ref="M40" ca="1">IFERROR(_xlfn.XLOOKUP($D40,'Production Forecast'!$D:$D,'Production Forecast'!N:N)*IF('Cost Changes'!$D$10&lt;=M$31,INDIRECT("'"&amp;$D40&amp;" Cost"&amp;"'!$D$17")*(1+'Cost Changes'!$C$10),INDIRECT("'"&amp;$D40&amp;" Cost"&amp;"'!$D$17")),0)</f>
        <v>0</v>
      </c>
      <c r="N40" s="293" cm="1">
        <f t="array" aca="1" ref="N40" ca="1">IFERROR(_xlfn.XLOOKUP($D40,'Production Forecast'!$D:$D,'Production Forecast'!O:O)*IF('Cost Changes'!$D$10&lt;=N$31,INDIRECT("'"&amp;$D40&amp;" Cost"&amp;"'!$D$17")*(1+'Cost Changes'!$C$10),INDIRECT("'"&amp;$D40&amp;" Cost"&amp;"'!$D$17")),0)</f>
        <v>0</v>
      </c>
      <c r="O40" s="293" cm="1">
        <f t="array" aca="1" ref="O40" ca="1">IFERROR(_xlfn.XLOOKUP($D40,'Production Forecast'!$D:$D,'Production Forecast'!P:P)*IF('Cost Changes'!$D$10&lt;=O$31,INDIRECT("'"&amp;$D40&amp;" Cost"&amp;"'!$D$17")*(1+'Cost Changes'!$C$10),INDIRECT("'"&amp;$D40&amp;" Cost"&amp;"'!$D$17")),0)</f>
        <v>0</v>
      </c>
      <c r="P40" s="293" cm="1">
        <f t="array" aca="1" ref="P40" ca="1">IFERROR(_xlfn.XLOOKUP($D40,'Production Forecast'!$D:$D,'Production Forecast'!Q:Q)*IF('Cost Changes'!$D$10&lt;=P$31,INDIRECT("'"&amp;$D40&amp;" Cost"&amp;"'!$D$17")*(1+'Cost Changes'!$C$10),INDIRECT("'"&amp;$D40&amp;" Cost"&amp;"'!$D$17")),0)</f>
        <v>0</v>
      </c>
      <c r="Q40" s="293" cm="1">
        <f t="array" aca="1" ref="Q40" ca="1">IFERROR(_xlfn.XLOOKUP($D40,'Production Forecast'!$D:$D,'Production Forecast'!R:R)*IF('Cost Changes'!$D$10&lt;=Q$31,INDIRECT("'"&amp;$D40&amp;" Cost"&amp;"'!$D$17")*(1+'Cost Changes'!$C$10),INDIRECT("'"&amp;$D40&amp;" Cost"&amp;"'!$D$17")),0)</f>
        <v>0</v>
      </c>
      <c r="R40" s="293" cm="1">
        <f t="array" aca="1" ref="R40" ca="1">IFERROR(_xlfn.XLOOKUP($D40,'Production Forecast'!$D:$D,'Production Forecast'!S:S)*IF('Cost Changes'!$D$10&lt;=R$31,INDIRECT("'"&amp;$D40&amp;" Cost"&amp;"'!$D$17")*(1+'Cost Changes'!$C$10),INDIRECT("'"&amp;$D40&amp;" Cost"&amp;"'!$D$17")),0)</f>
        <v>0</v>
      </c>
      <c r="S40" s="293" cm="1">
        <f t="array" aca="1" ref="S40" ca="1">IFERROR(_xlfn.XLOOKUP($D40,'Production Forecast'!$D:$D,'Production Forecast'!T:T)*IF('Cost Changes'!$D$10&lt;=S$31,INDIRECT("'"&amp;$D40&amp;" Cost"&amp;"'!$D$17")*(1+'Cost Changes'!$C$10),INDIRECT("'"&amp;$D40&amp;" Cost"&amp;"'!$D$17")),0)</f>
        <v>0</v>
      </c>
      <c r="T40" s="295">
        <f t="shared" ref="T40:T49" ca="1" si="4">SUM(H40:S40)</f>
        <v>0</v>
      </c>
    </row>
    <row r="41" spans="2:20" s="109" customFormat="1" hidden="1" outlineLevel="1" x14ac:dyDescent="0.35">
      <c r="B41" s="88" t="str">
        <f>'MASTER Product Listing'!B12</f>
        <v>Additional Product</v>
      </c>
      <c r="C41" s="88">
        <f>'MASTER Product Listing'!C12</f>
        <v>0</v>
      </c>
      <c r="D41" s="88">
        <f>'MASTER Product Listing'!D12</f>
        <v>0</v>
      </c>
      <c r="E41" s="293" cm="1">
        <f t="array" aca="1" ref="E41" ca="1">IFERROR(_xlfn.XLOOKUP($D41,'Production Forecast'!$D:$D,'Production Forecast'!F:F)*IF('Cost Changes'!$D$10&lt;=E$31,INDIRECT("'"&amp;$D41&amp;" Cost"&amp;"'!$D$17")*(1+'Cost Changes'!$C$10),INDIRECT("'"&amp;$D41&amp;" Cost"&amp;"'!$D$17")),0)</f>
        <v>0</v>
      </c>
      <c r="F41" s="293" cm="1">
        <f t="array" aca="1" ref="F41" ca="1">IFERROR(_xlfn.XLOOKUP($D41,'Production Forecast'!$D:$D,'Production Forecast'!G:G)*IF('Cost Changes'!$D$10&lt;=F$31,INDIRECT("'"&amp;$D41&amp;" Cost"&amp;"'!$D$17")*(1+'Cost Changes'!$C$10),INDIRECT("'"&amp;$D41&amp;" Cost"&amp;"'!$D$17")),0)</f>
        <v>0</v>
      </c>
      <c r="G41" s="294" cm="1">
        <f t="array" aca="1" ref="G41" ca="1">IFERROR(_xlfn.XLOOKUP($D41,'Production Forecast'!$D:$D,'Production Forecast'!H:H)*IF('Cost Changes'!$D$10&lt;=G$31,INDIRECT("'"&amp;$D41&amp;" Cost"&amp;"'!$D$17")*(1+'Cost Changes'!$C$10),INDIRECT("'"&amp;$D41&amp;" Cost"&amp;"'!$D$17")),0)</f>
        <v>0</v>
      </c>
      <c r="H41" s="293" cm="1">
        <f t="array" aca="1" ref="H41" ca="1">IFERROR(_xlfn.XLOOKUP($D41,'Production Forecast'!$D:$D,'Production Forecast'!I:I)*IF('Cost Changes'!$D$10&lt;=H$31,INDIRECT("'"&amp;$D41&amp;" Cost"&amp;"'!$D$17")*(1+'Cost Changes'!$C$10),INDIRECT("'"&amp;$D41&amp;" Cost"&amp;"'!$D$17")),0)</f>
        <v>0</v>
      </c>
      <c r="I41" s="293" cm="1">
        <f t="array" aca="1" ref="I41" ca="1">IFERROR(_xlfn.XLOOKUP($D41,'Production Forecast'!$D:$D,'Production Forecast'!J:J)*IF('Cost Changes'!$D$10&lt;=I$31,INDIRECT("'"&amp;$D41&amp;" Cost"&amp;"'!$D$17")*(1+'Cost Changes'!$C$10),INDIRECT("'"&amp;$D41&amp;" Cost"&amp;"'!$D$17")),0)</f>
        <v>0</v>
      </c>
      <c r="J41" s="293" cm="1">
        <f t="array" aca="1" ref="J41" ca="1">IFERROR(_xlfn.XLOOKUP($D41,'Production Forecast'!$D:$D,'Production Forecast'!K:K)*IF('Cost Changes'!$D$10&lt;=J$31,INDIRECT("'"&amp;$D41&amp;" Cost"&amp;"'!$D$17")*(1+'Cost Changes'!$C$10),INDIRECT("'"&amp;$D41&amp;" Cost"&amp;"'!$D$17")),0)</f>
        <v>0</v>
      </c>
      <c r="K41" s="293" cm="1">
        <f t="array" aca="1" ref="K41" ca="1">IFERROR(_xlfn.XLOOKUP($D41,'Production Forecast'!$D:$D,'Production Forecast'!L:L)*IF('Cost Changes'!$D$10&lt;=K$31,INDIRECT("'"&amp;$D41&amp;" Cost"&amp;"'!$D$17")*(1+'Cost Changes'!$C$10),INDIRECT("'"&amp;$D41&amp;" Cost"&amp;"'!$D$17")),0)</f>
        <v>0</v>
      </c>
      <c r="L41" s="293" cm="1">
        <f t="array" aca="1" ref="L41" ca="1">IFERROR(_xlfn.XLOOKUP($D41,'Production Forecast'!$D:$D,'Production Forecast'!M:M)*IF('Cost Changes'!$D$10&lt;=L$31,INDIRECT("'"&amp;$D41&amp;" Cost"&amp;"'!$D$17")*(1+'Cost Changes'!$C$10),INDIRECT("'"&amp;$D41&amp;" Cost"&amp;"'!$D$17")),0)</f>
        <v>0</v>
      </c>
      <c r="M41" s="293" cm="1">
        <f t="array" aca="1" ref="M41" ca="1">IFERROR(_xlfn.XLOOKUP($D41,'Production Forecast'!$D:$D,'Production Forecast'!N:N)*IF('Cost Changes'!$D$10&lt;=M$31,INDIRECT("'"&amp;$D41&amp;" Cost"&amp;"'!$D$17")*(1+'Cost Changes'!$C$10),INDIRECT("'"&amp;$D41&amp;" Cost"&amp;"'!$D$17")),0)</f>
        <v>0</v>
      </c>
      <c r="N41" s="293" cm="1">
        <f t="array" aca="1" ref="N41" ca="1">IFERROR(_xlfn.XLOOKUP($D41,'Production Forecast'!$D:$D,'Production Forecast'!O:O)*IF('Cost Changes'!$D$10&lt;=N$31,INDIRECT("'"&amp;$D41&amp;" Cost"&amp;"'!$D$17")*(1+'Cost Changes'!$C$10),INDIRECT("'"&amp;$D41&amp;" Cost"&amp;"'!$D$17")),0)</f>
        <v>0</v>
      </c>
      <c r="O41" s="293" cm="1">
        <f t="array" aca="1" ref="O41" ca="1">IFERROR(_xlfn.XLOOKUP($D41,'Production Forecast'!$D:$D,'Production Forecast'!P:P)*IF('Cost Changes'!$D$10&lt;=O$31,INDIRECT("'"&amp;$D41&amp;" Cost"&amp;"'!$D$17")*(1+'Cost Changes'!$C$10),INDIRECT("'"&amp;$D41&amp;" Cost"&amp;"'!$D$17")),0)</f>
        <v>0</v>
      </c>
      <c r="P41" s="293" cm="1">
        <f t="array" aca="1" ref="P41" ca="1">IFERROR(_xlfn.XLOOKUP($D41,'Production Forecast'!$D:$D,'Production Forecast'!Q:Q)*IF('Cost Changes'!$D$10&lt;=P$31,INDIRECT("'"&amp;$D41&amp;" Cost"&amp;"'!$D$17")*(1+'Cost Changes'!$C$10),INDIRECT("'"&amp;$D41&amp;" Cost"&amp;"'!$D$17")),0)</f>
        <v>0</v>
      </c>
      <c r="Q41" s="293" cm="1">
        <f t="array" aca="1" ref="Q41" ca="1">IFERROR(_xlfn.XLOOKUP($D41,'Production Forecast'!$D:$D,'Production Forecast'!R:R)*IF('Cost Changes'!$D$10&lt;=Q$31,INDIRECT("'"&amp;$D41&amp;" Cost"&amp;"'!$D$17")*(1+'Cost Changes'!$C$10),INDIRECT("'"&amp;$D41&amp;" Cost"&amp;"'!$D$17")),0)</f>
        <v>0</v>
      </c>
      <c r="R41" s="293" cm="1">
        <f t="array" aca="1" ref="R41" ca="1">IFERROR(_xlfn.XLOOKUP($D41,'Production Forecast'!$D:$D,'Production Forecast'!S:S)*IF('Cost Changes'!$D$10&lt;=R$31,INDIRECT("'"&amp;$D41&amp;" Cost"&amp;"'!$D$17")*(1+'Cost Changes'!$C$10),INDIRECT("'"&amp;$D41&amp;" Cost"&amp;"'!$D$17")),0)</f>
        <v>0</v>
      </c>
      <c r="S41" s="293" cm="1">
        <f t="array" aca="1" ref="S41" ca="1">IFERROR(_xlfn.XLOOKUP($D41,'Production Forecast'!$D:$D,'Production Forecast'!T:T)*IF('Cost Changes'!$D$10&lt;=S$31,INDIRECT("'"&amp;$D41&amp;" Cost"&amp;"'!$D$17")*(1+'Cost Changes'!$C$10),INDIRECT("'"&amp;$D41&amp;" Cost"&amp;"'!$D$17")),0)</f>
        <v>0</v>
      </c>
      <c r="T41" s="295">
        <f t="shared" ca="1" si="4"/>
        <v>0</v>
      </c>
    </row>
    <row r="42" spans="2:20" s="109" customFormat="1" hidden="1" outlineLevel="1" x14ac:dyDescent="0.35">
      <c r="B42" s="88" t="str">
        <f>'MASTER Product Listing'!B13</f>
        <v>Additional Product</v>
      </c>
      <c r="C42" s="88">
        <f>'MASTER Product Listing'!C13</f>
        <v>0</v>
      </c>
      <c r="D42" s="88">
        <f>'MASTER Product Listing'!D13</f>
        <v>0</v>
      </c>
      <c r="E42" s="293" cm="1">
        <f t="array" aca="1" ref="E42" ca="1">IFERROR(_xlfn.XLOOKUP($D42,'Production Forecast'!$D:$D,'Production Forecast'!F:F)*IF('Cost Changes'!$D$10&lt;=E$31,INDIRECT("'"&amp;$D42&amp;" Cost"&amp;"'!$D$17")*(1+'Cost Changes'!$C$10),INDIRECT("'"&amp;$D42&amp;" Cost"&amp;"'!$D$17")),0)</f>
        <v>0</v>
      </c>
      <c r="F42" s="293" cm="1">
        <f t="array" aca="1" ref="F42" ca="1">IFERROR(_xlfn.XLOOKUP($D42,'Production Forecast'!$D:$D,'Production Forecast'!G:G)*IF('Cost Changes'!$D$10&lt;=F$31,INDIRECT("'"&amp;$D42&amp;" Cost"&amp;"'!$D$17")*(1+'Cost Changes'!$C$10),INDIRECT("'"&amp;$D42&amp;" Cost"&amp;"'!$D$17")),0)</f>
        <v>0</v>
      </c>
      <c r="G42" s="294" cm="1">
        <f t="array" aca="1" ref="G42" ca="1">IFERROR(_xlfn.XLOOKUP($D42,'Production Forecast'!$D:$D,'Production Forecast'!H:H)*IF('Cost Changes'!$D$10&lt;=G$31,INDIRECT("'"&amp;$D42&amp;" Cost"&amp;"'!$D$17")*(1+'Cost Changes'!$C$10),INDIRECT("'"&amp;$D42&amp;" Cost"&amp;"'!$D$17")),0)</f>
        <v>0</v>
      </c>
      <c r="H42" s="293" cm="1">
        <f t="array" aca="1" ref="H42" ca="1">IFERROR(_xlfn.XLOOKUP($D42,'Production Forecast'!$D:$D,'Production Forecast'!I:I)*IF('Cost Changes'!$D$10&lt;=H$31,INDIRECT("'"&amp;$D42&amp;" Cost"&amp;"'!$D$17")*(1+'Cost Changes'!$C$10),INDIRECT("'"&amp;$D42&amp;" Cost"&amp;"'!$D$17")),0)</f>
        <v>0</v>
      </c>
      <c r="I42" s="293" cm="1">
        <f t="array" aca="1" ref="I42" ca="1">IFERROR(_xlfn.XLOOKUP($D42,'Production Forecast'!$D:$D,'Production Forecast'!J:J)*IF('Cost Changes'!$D$10&lt;=I$31,INDIRECT("'"&amp;$D42&amp;" Cost"&amp;"'!$D$17")*(1+'Cost Changes'!$C$10),INDIRECT("'"&amp;$D42&amp;" Cost"&amp;"'!$D$17")),0)</f>
        <v>0</v>
      </c>
      <c r="J42" s="293" cm="1">
        <f t="array" aca="1" ref="J42" ca="1">IFERROR(_xlfn.XLOOKUP($D42,'Production Forecast'!$D:$D,'Production Forecast'!K:K)*IF('Cost Changes'!$D$10&lt;=J$31,INDIRECT("'"&amp;$D42&amp;" Cost"&amp;"'!$D$17")*(1+'Cost Changes'!$C$10),INDIRECT("'"&amp;$D42&amp;" Cost"&amp;"'!$D$17")),0)</f>
        <v>0</v>
      </c>
      <c r="K42" s="293" cm="1">
        <f t="array" aca="1" ref="K42" ca="1">IFERROR(_xlfn.XLOOKUP($D42,'Production Forecast'!$D:$D,'Production Forecast'!L:L)*IF('Cost Changes'!$D$10&lt;=K$31,INDIRECT("'"&amp;$D42&amp;" Cost"&amp;"'!$D$17")*(1+'Cost Changes'!$C$10),INDIRECT("'"&amp;$D42&amp;" Cost"&amp;"'!$D$17")),0)</f>
        <v>0</v>
      </c>
      <c r="L42" s="293" cm="1">
        <f t="array" aca="1" ref="L42" ca="1">IFERROR(_xlfn.XLOOKUP($D42,'Production Forecast'!$D:$D,'Production Forecast'!M:M)*IF('Cost Changes'!$D$10&lt;=L$31,INDIRECT("'"&amp;$D42&amp;" Cost"&amp;"'!$D$17")*(1+'Cost Changes'!$C$10),INDIRECT("'"&amp;$D42&amp;" Cost"&amp;"'!$D$17")),0)</f>
        <v>0</v>
      </c>
      <c r="M42" s="293" cm="1">
        <f t="array" aca="1" ref="M42" ca="1">IFERROR(_xlfn.XLOOKUP($D42,'Production Forecast'!$D:$D,'Production Forecast'!N:N)*IF('Cost Changes'!$D$10&lt;=M$31,INDIRECT("'"&amp;$D42&amp;" Cost"&amp;"'!$D$17")*(1+'Cost Changes'!$C$10),INDIRECT("'"&amp;$D42&amp;" Cost"&amp;"'!$D$17")),0)</f>
        <v>0</v>
      </c>
      <c r="N42" s="293" cm="1">
        <f t="array" aca="1" ref="N42" ca="1">IFERROR(_xlfn.XLOOKUP($D42,'Production Forecast'!$D:$D,'Production Forecast'!O:O)*IF('Cost Changes'!$D$10&lt;=N$31,INDIRECT("'"&amp;$D42&amp;" Cost"&amp;"'!$D$17")*(1+'Cost Changes'!$C$10),INDIRECT("'"&amp;$D42&amp;" Cost"&amp;"'!$D$17")),0)</f>
        <v>0</v>
      </c>
      <c r="O42" s="293" cm="1">
        <f t="array" aca="1" ref="O42" ca="1">IFERROR(_xlfn.XLOOKUP($D42,'Production Forecast'!$D:$D,'Production Forecast'!P:P)*IF('Cost Changes'!$D$10&lt;=O$31,INDIRECT("'"&amp;$D42&amp;" Cost"&amp;"'!$D$17")*(1+'Cost Changes'!$C$10),INDIRECT("'"&amp;$D42&amp;" Cost"&amp;"'!$D$17")),0)</f>
        <v>0</v>
      </c>
      <c r="P42" s="293" cm="1">
        <f t="array" aca="1" ref="P42" ca="1">IFERROR(_xlfn.XLOOKUP($D42,'Production Forecast'!$D:$D,'Production Forecast'!Q:Q)*IF('Cost Changes'!$D$10&lt;=P$31,INDIRECT("'"&amp;$D42&amp;" Cost"&amp;"'!$D$17")*(1+'Cost Changes'!$C$10),INDIRECT("'"&amp;$D42&amp;" Cost"&amp;"'!$D$17")),0)</f>
        <v>0</v>
      </c>
      <c r="Q42" s="293" cm="1">
        <f t="array" aca="1" ref="Q42" ca="1">IFERROR(_xlfn.XLOOKUP($D42,'Production Forecast'!$D:$D,'Production Forecast'!R:R)*IF('Cost Changes'!$D$10&lt;=Q$31,INDIRECT("'"&amp;$D42&amp;" Cost"&amp;"'!$D$17")*(1+'Cost Changes'!$C$10),INDIRECT("'"&amp;$D42&amp;" Cost"&amp;"'!$D$17")),0)</f>
        <v>0</v>
      </c>
      <c r="R42" s="293" cm="1">
        <f t="array" aca="1" ref="R42" ca="1">IFERROR(_xlfn.XLOOKUP($D42,'Production Forecast'!$D:$D,'Production Forecast'!S:S)*IF('Cost Changes'!$D$10&lt;=R$31,INDIRECT("'"&amp;$D42&amp;" Cost"&amp;"'!$D$17")*(1+'Cost Changes'!$C$10),INDIRECT("'"&amp;$D42&amp;" Cost"&amp;"'!$D$17")),0)</f>
        <v>0</v>
      </c>
      <c r="S42" s="293" cm="1">
        <f t="array" aca="1" ref="S42" ca="1">IFERROR(_xlfn.XLOOKUP($D42,'Production Forecast'!$D:$D,'Production Forecast'!T:T)*IF('Cost Changes'!$D$10&lt;=S$31,INDIRECT("'"&amp;$D42&amp;" Cost"&amp;"'!$D$17")*(1+'Cost Changes'!$C$10),INDIRECT("'"&amp;$D42&amp;" Cost"&amp;"'!$D$17")),0)</f>
        <v>0</v>
      </c>
      <c r="T42" s="295">
        <f t="shared" ca="1" si="4"/>
        <v>0</v>
      </c>
    </row>
    <row r="43" spans="2:20" s="109" customFormat="1" hidden="1" outlineLevel="1" x14ac:dyDescent="0.35">
      <c r="B43" s="88" t="str">
        <f>'MASTER Product Listing'!B14</f>
        <v>Additional Product</v>
      </c>
      <c r="C43" s="88">
        <f>'MASTER Product Listing'!C14</f>
        <v>0</v>
      </c>
      <c r="D43" s="88">
        <f>'MASTER Product Listing'!D14</f>
        <v>0</v>
      </c>
      <c r="E43" s="293" cm="1">
        <f t="array" aca="1" ref="E43" ca="1">IFERROR(_xlfn.XLOOKUP($D43,'Production Forecast'!$D:$D,'Production Forecast'!F:F)*IF('Cost Changes'!$D$10&lt;=E$31,INDIRECT("'"&amp;$D43&amp;" Cost"&amp;"'!$D$17")*(1+'Cost Changes'!$C$10),INDIRECT("'"&amp;$D43&amp;" Cost"&amp;"'!$D$17")),0)</f>
        <v>0</v>
      </c>
      <c r="F43" s="293" cm="1">
        <f t="array" aca="1" ref="F43" ca="1">IFERROR(_xlfn.XLOOKUP($D43,'Production Forecast'!$D:$D,'Production Forecast'!G:G)*IF('Cost Changes'!$D$10&lt;=F$31,INDIRECT("'"&amp;$D43&amp;" Cost"&amp;"'!$D$17")*(1+'Cost Changes'!$C$10),INDIRECT("'"&amp;$D43&amp;" Cost"&amp;"'!$D$17")),0)</f>
        <v>0</v>
      </c>
      <c r="G43" s="294" cm="1">
        <f t="array" aca="1" ref="G43" ca="1">IFERROR(_xlfn.XLOOKUP($D43,'Production Forecast'!$D:$D,'Production Forecast'!H:H)*IF('Cost Changes'!$D$10&lt;=G$31,INDIRECT("'"&amp;$D43&amp;" Cost"&amp;"'!$D$17")*(1+'Cost Changes'!$C$10),INDIRECT("'"&amp;$D43&amp;" Cost"&amp;"'!$D$17")),0)</f>
        <v>0</v>
      </c>
      <c r="H43" s="293" cm="1">
        <f t="array" aca="1" ref="H43" ca="1">IFERROR(_xlfn.XLOOKUP($D43,'Production Forecast'!$D:$D,'Production Forecast'!I:I)*IF('Cost Changes'!$D$10&lt;=H$31,INDIRECT("'"&amp;$D43&amp;" Cost"&amp;"'!$D$17")*(1+'Cost Changes'!$C$10),INDIRECT("'"&amp;$D43&amp;" Cost"&amp;"'!$D$17")),0)</f>
        <v>0</v>
      </c>
      <c r="I43" s="293" cm="1">
        <f t="array" aca="1" ref="I43" ca="1">IFERROR(_xlfn.XLOOKUP($D43,'Production Forecast'!$D:$D,'Production Forecast'!J:J)*IF('Cost Changes'!$D$10&lt;=I$31,INDIRECT("'"&amp;$D43&amp;" Cost"&amp;"'!$D$17")*(1+'Cost Changes'!$C$10),INDIRECT("'"&amp;$D43&amp;" Cost"&amp;"'!$D$17")),0)</f>
        <v>0</v>
      </c>
      <c r="J43" s="293" cm="1">
        <f t="array" aca="1" ref="J43" ca="1">IFERROR(_xlfn.XLOOKUP($D43,'Production Forecast'!$D:$D,'Production Forecast'!K:K)*IF('Cost Changes'!$D$10&lt;=J$31,INDIRECT("'"&amp;$D43&amp;" Cost"&amp;"'!$D$17")*(1+'Cost Changes'!$C$10),INDIRECT("'"&amp;$D43&amp;" Cost"&amp;"'!$D$17")),0)</f>
        <v>0</v>
      </c>
      <c r="K43" s="293" cm="1">
        <f t="array" aca="1" ref="K43" ca="1">IFERROR(_xlfn.XLOOKUP($D43,'Production Forecast'!$D:$D,'Production Forecast'!L:L)*IF('Cost Changes'!$D$10&lt;=K$31,INDIRECT("'"&amp;$D43&amp;" Cost"&amp;"'!$D$17")*(1+'Cost Changes'!$C$10),INDIRECT("'"&amp;$D43&amp;" Cost"&amp;"'!$D$17")),0)</f>
        <v>0</v>
      </c>
      <c r="L43" s="293" cm="1">
        <f t="array" aca="1" ref="L43" ca="1">IFERROR(_xlfn.XLOOKUP($D43,'Production Forecast'!$D:$D,'Production Forecast'!M:M)*IF('Cost Changes'!$D$10&lt;=L$31,INDIRECT("'"&amp;$D43&amp;" Cost"&amp;"'!$D$17")*(1+'Cost Changes'!$C$10),INDIRECT("'"&amp;$D43&amp;" Cost"&amp;"'!$D$17")),0)</f>
        <v>0</v>
      </c>
      <c r="M43" s="293" cm="1">
        <f t="array" aca="1" ref="M43" ca="1">IFERROR(_xlfn.XLOOKUP($D43,'Production Forecast'!$D:$D,'Production Forecast'!N:N)*IF('Cost Changes'!$D$10&lt;=M$31,INDIRECT("'"&amp;$D43&amp;" Cost"&amp;"'!$D$17")*(1+'Cost Changes'!$C$10),INDIRECT("'"&amp;$D43&amp;" Cost"&amp;"'!$D$17")),0)</f>
        <v>0</v>
      </c>
      <c r="N43" s="293" cm="1">
        <f t="array" aca="1" ref="N43" ca="1">IFERROR(_xlfn.XLOOKUP($D43,'Production Forecast'!$D:$D,'Production Forecast'!O:O)*IF('Cost Changes'!$D$10&lt;=N$31,INDIRECT("'"&amp;$D43&amp;" Cost"&amp;"'!$D$17")*(1+'Cost Changes'!$C$10),INDIRECT("'"&amp;$D43&amp;" Cost"&amp;"'!$D$17")),0)</f>
        <v>0</v>
      </c>
      <c r="O43" s="293" cm="1">
        <f t="array" aca="1" ref="O43" ca="1">IFERROR(_xlfn.XLOOKUP($D43,'Production Forecast'!$D:$D,'Production Forecast'!P:P)*IF('Cost Changes'!$D$10&lt;=O$31,INDIRECT("'"&amp;$D43&amp;" Cost"&amp;"'!$D$17")*(1+'Cost Changes'!$C$10),INDIRECT("'"&amp;$D43&amp;" Cost"&amp;"'!$D$17")),0)</f>
        <v>0</v>
      </c>
      <c r="P43" s="293" cm="1">
        <f t="array" aca="1" ref="P43" ca="1">IFERROR(_xlfn.XLOOKUP($D43,'Production Forecast'!$D:$D,'Production Forecast'!Q:Q)*IF('Cost Changes'!$D$10&lt;=P$31,INDIRECT("'"&amp;$D43&amp;" Cost"&amp;"'!$D$17")*(1+'Cost Changes'!$C$10),INDIRECT("'"&amp;$D43&amp;" Cost"&amp;"'!$D$17")),0)</f>
        <v>0</v>
      </c>
      <c r="Q43" s="293" cm="1">
        <f t="array" aca="1" ref="Q43" ca="1">IFERROR(_xlfn.XLOOKUP($D43,'Production Forecast'!$D:$D,'Production Forecast'!R:R)*IF('Cost Changes'!$D$10&lt;=Q$31,INDIRECT("'"&amp;$D43&amp;" Cost"&amp;"'!$D$17")*(1+'Cost Changes'!$C$10),INDIRECT("'"&amp;$D43&amp;" Cost"&amp;"'!$D$17")),0)</f>
        <v>0</v>
      </c>
      <c r="R43" s="293" cm="1">
        <f t="array" aca="1" ref="R43" ca="1">IFERROR(_xlfn.XLOOKUP($D43,'Production Forecast'!$D:$D,'Production Forecast'!S:S)*IF('Cost Changes'!$D$10&lt;=R$31,INDIRECT("'"&amp;$D43&amp;" Cost"&amp;"'!$D$17")*(1+'Cost Changes'!$C$10),INDIRECT("'"&amp;$D43&amp;" Cost"&amp;"'!$D$17")),0)</f>
        <v>0</v>
      </c>
      <c r="S43" s="293" cm="1">
        <f t="array" aca="1" ref="S43" ca="1">IFERROR(_xlfn.XLOOKUP($D43,'Production Forecast'!$D:$D,'Production Forecast'!T:T)*IF('Cost Changes'!$D$10&lt;=S$31,INDIRECT("'"&amp;$D43&amp;" Cost"&amp;"'!$D$17")*(1+'Cost Changes'!$C$10),INDIRECT("'"&amp;$D43&amp;" Cost"&amp;"'!$D$17")),0)</f>
        <v>0</v>
      </c>
      <c r="T43" s="295">
        <f t="shared" ca="1" si="4"/>
        <v>0</v>
      </c>
    </row>
    <row r="44" spans="2:20" s="109" customFormat="1" hidden="1" outlineLevel="1" x14ac:dyDescent="0.35">
      <c r="B44" s="88" t="str">
        <f>'MASTER Product Listing'!B15</f>
        <v>Additional Product</v>
      </c>
      <c r="C44" s="88">
        <f>'MASTER Product Listing'!C15</f>
        <v>0</v>
      </c>
      <c r="D44" s="88">
        <f>'MASTER Product Listing'!D15</f>
        <v>0</v>
      </c>
      <c r="E44" s="293" cm="1">
        <f t="array" aca="1" ref="E44" ca="1">IFERROR(_xlfn.XLOOKUP($D44,'Production Forecast'!$D:$D,'Production Forecast'!F:F)*IF('Cost Changes'!$D$10&lt;=E$31,INDIRECT("'"&amp;$D44&amp;" Cost"&amp;"'!$D$17")*(1+'Cost Changes'!$C$10),INDIRECT("'"&amp;$D44&amp;" Cost"&amp;"'!$D$17")),0)</f>
        <v>0</v>
      </c>
      <c r="F44" s="293" cm="1">
        <f t="array" aca="1" ref="F44" ca="1">IFERROR(_xlfn.XLOOKUP($D44,'Production Forecast'!$D:$D,'Production Forecast'!G:G)*IF('Cost Changes'!$D$10&lt;=F$31,INDIRECT("'"&amp;$D44&amp;" Cost"&amp;"'!$D$17")*(1+'Cost Changes'!$C$10),INDIRECT("'"&amp;$D44&amp;" Cost"&amp;"'!$D$17")),0)</f>
        <v>0</v>
      </c>
      <c r="G44" s="294" cm="1">
        <f t="array" aca="1" ref="G44" ca="1">IFERROR(_xlfn.XLOOKUP($D44,'Production Forecast'!$D:$D,'Production Forecast'!H:H)*IF('Cost Changes'!$D$10&lt;=G$31,INDIRECT("'"&amp;$D44&amp;" Cost"&amp;"'!$D$17")*(1+'Cost Changes'!$C$10),INDIRECT("'"&amp;$D44&amp;" Cost"&amp;"'!$D$17")),0)</f>
        <v>0</v>
      </c>
      <c r="H44" s="293" cm="1">
        <f t="array" aca="1" ref="H44" ca="1">IFERROR(_xlfn.XLOOKUP($D44,'Production Forecast'!$D:$D,'Production Forecast'!I:I)*IF('Cost Changes'!$D$10&lt;=H$31,INDIRECT("'"&amp;$D44&amp;" Cost"&amp;"'!$D$17")*(1+'Cost Changes'!$C$10),INDIRECT("'"&amp;$D44&amp;" Cost"&amp;"'!$D$17")),0)</f>
        <v>0</v>
      </c>
      <c r="I44" s="293" cm="1">
        <f t="array" aca="1" ref="I44" ca="1">IFERROR(_xlfn.XLOOKUP($D44,'Production Forecast'!$D:$D,'Production Forecast'!J:J)*IF('Cost Changes'!$D$10&lt;=I$31,INDIRECT("'"&amp;$D44&amp;" Cost"&amp;"'!$D$17")*(1+'Cost Changes'!$C$10),INDIRECT("'"&amp;$D44&amp;" Cost"&amp;"'!$D$17")),0)</f>
        <v>0</v>
      </c>
      <c r="J44" s="293" cm="1">
        <f t="array" aca="1" ref="J44" ca="1">IFERROR(_xlfn.XLOOKUP($D44,'Production Forecast'!$D:$D,'Production Forecast'!K:K)*IF('Cost Changes'!$D$10&lt;=J$31,INDIRECT("'"&amp;$D44&amp;" Cost"&amp;"'!$D$17")*(1+'Cost Changes'!$C$10),INDIRECT("'"&amp;$D44&amp;" Cost"&amp;"'!$D$17")),0)</f>
        <v>0</v>
      </c>
      <c r="K44" s="293" cm="1">
        <f t="array" aca="1" ref="K44" ca="1">IFERROR(_xlfn.XLOOKUP($D44,'Production Forecast'!$D:$D,'Production Forecast'!L:L)*IF('Cost Changes'!$D$10&lt;=K$31,INDIRECT("'"&amp;$D44&amp;" Cost"&amp;"'!$D$17")*(1+'Cost Changes'!$C$10),INDIRECT("'"&amp;$D44&amp;" Cost"&amp;"'!$D$17")),0)</f>
        <v>0</v>
      </c>
      <c r="L44" s="293" cm="1">
        <f t="array" aca="1" ref="L44" ca="1">IFERROR(_xlfn.XLOOKUP($D44,'Production Forecast'!$D:$D,'Production Forecast'!M:M)*IF('Cost Changes'!$D$10&lt;=L$31,INDIRECT("'"&amp;$D44&amp;" Cost"&amp;"'!$D$17")*(1+'Cost Changes'!$C$10),INDIRECT("'"&amp;$D44&amp;" Cost"&amp;"'!$D$17")),0)</f>
        <v>0</v>
      </c>
      <c r="M44" s="293" cm="1">
        <f t="array" aca="1" ref="M44" ca="1">IFERROR(_xlfn.XLOOKUP($D44,'Production Forecast'!$D:$D,'Production Forecast'!N:N)*IF('Cost Changes'!$D$10&lt;=M$31,INDIRECT("'"&amp;$D44&amp;" Cost"&amp;"'!$D$17")*(1+'Cost Changes'!$C$10),INDIRECT("'"&amp;$D44&amp;" Cost"&amp;"'!$D$17")),0)</f>
        <v>0</v>
      </c>
      <c r="N44" s="293" cm="1">
        <f t="array" aca="1" ref="N44" ca="1">IFERROR(_xlfn.XLOOKUP($D44,'Production Forecast'!$D:$D,'Production Forecast'!O:O)*IF('Cost Changes'!$D$10&lt;=N$31,INDIRECT("'"&amp;$D44&amp;" Cost"&amp;"'!$D$17")*(1+'Cost Changes'!$C$10),INDIRECT("'"&amp;$D44&amp;" Cost"&amp;"'!$D$17")),0)</f>
        <v>0</v>
      </c>
      <c r="O44" s="293" cm="1">
        <f t="array" aca="1" ref="O44" ca="1">IFERROR(_xlfn.XLOOKUP($D44,'Production Forecast'!$D:$D,'Production Forecast'!P:P)*IF('Cost Changes'!$D$10&lt;=O$31,INDIRECT("'"&amp;$D44&amp;" Cost"&amp;"'!$D$17")*(1+'Cost Changes'!$C$10),INDIRECT("'"&amp;$D44&amp;" Cost"&amp;"'!$D$17")),0)</f>
        <v>0</v>
      </c>
      <c r="P44" s="293" cm="1">
        <f t="array" aca="1" ref="P44" ca="1">IFERROR(_xlfn.XLOOKUP($D44,'Production Forecast'!$D:$D,'Production Forecast'!Q:Q)*IF('Cost Changes'!$D$10&lt;=P$31,INDIRECT("'"&amp;$D44&amp;" Cost"&amp;"'!$D$17")*(1+'Cost Changes'!$C$10),INDIRECT("'"&amp;$D44&amp;" Cost"&amp;"'!$D$17")),0)</f>
        <v>0</v>
      </c>
      <c r="Q44" s="293" cm="1">
        <f t="array" aca="1" ref="Q44" ca="1">IFERROR(_xlfn.XLOOKUP($D44,'Production Forecast'!$D:$D,'Production Forecast'!R:R)*IF('Cost Changes'!$D$10&lt;=Q$31,INDIRECT("'"&amp;$D44&amp;" Cost"&amp;"'!$D$17")*(1+'Cost Changes'!$C$10),INDIRECT("'"&amp;$D44&amp;" Cost"&amp;"'!$D$17")),0)</f>
        <v>0</v>
      </c>
      <c r="R44" s="293" cm="1">
        <f t="array" aca="1" ref="R44" ca="1">IFERROR(_xlfn.XLOOKUP($D44,'Production Forecast'!$D:$D,'Production Forecast'!S:S)*IF('Cost Changes'!$D$10&lt;=R$31,INDIRECT("'"&amp;$D44&amp;" Cost"&amp;"'!$D$17")*(1+'Cost Changes'!$C$10),INDIRECT("'"&amp;$D44&amp;" Cost"&amp;"'!$D$17")),0)</f>
        <v>0</v>
      </c>
      <c r="S44" s="293" cm="1">
        <f t="array" aca="1" ref="S44" ca="1">IFERROR(_xlfn.XLOOKUP($D44,'Production Forecast'!$D:$D,'Production Forecast'!T:T)*IF('Cost Changes'!$D$10&lt;=S$31,INDIRECT("'"&amp;$D44&amp;" Cost"&amp;"'!$D$17")*(1+'Cost Changes'!$C$10),INDIRECT("'"&amp;$D44&amp;" Cost"&amp;"'!$D$17")),0)</f>
        <v>0</v>
      </c>
      <c r="T44" s="295">
        <f t="shared" ca="1" si="4"/>
        <v>0</v>
      </c>
    </row>
    <row r="45" spans="2:20" s="109" customFormat="1" hidden="1" outlineLevel="1" x14ac:dyDescent="0.35">
      <c r="B45" s="88" t="str">
        <f>'MASTER Product Listing'!B16</f>
        <v>Additional Product</v>
      </c>
      <c r="C45" s="88">
        <f>'MASTER Product Listing'!C16</f>
        <v>0</v>
      </c>
      <c r="D45" s="88">
        <f>'MASTER Product Listing'!D16</f>
        <v>0</v>
      </c>
      <c r="E45" s="293" cm="1">
        <f t="array" aca="1" ref="E45" ca="1">IFERROR(_xlfn.XLOOKUP($D45,'Production Forecast'!$D:$D,'Production Forecast'!F:F)*IF('Cost Changes'!$D$10&lt;=E$31,INDIRECT("'"&amp;$D45&amp;" Cost"&amp;"'!$D$17")*(1+'Cost Changes'!$C$10),INDIRECT("'"&amp;$D45&amp;" Cost"&amp;"'!$D$17")),0)</f>
        <v>0</v>
      </c>
      <c r="F45" s="293" cm="1">
        <f t="array" aca="1" ref="F45" ca="1">IFERROR(_xlfn.XLOOKUP($D45,'Production Forecast'!$D:$D,'Production Forecast'!G:G)*IF('Cost Changes'!$D$10&lt;=F$31,INDIRECT("'"&amp;$D45&amp;" Cost"&amp;"'!$D$17")*(1+'Cost Changes'!$C$10),INDIRECT("'"&amp;$D45&amp;" Cost"&amp;"'!$D$17")),0)</f>
        <v>0</v>
      </c>
      <c r="G45" s="294" cm="1">
        <f t="array" aca="1" ref="G45" ca="1">IFERROR(_xlfn.XLOOKUP($D45,'Production Forecast'!$D:$D,'Production Forecast'!H:H)*IF('Cost Changes'!$D$10&lt;=G$31,INDIRECT("'"&amp;$D45&amp;" Cost"&amp;"'!$D$17")*(1+'Cost Changes'!$C$10),INDIRECT("'"&amp;$D45&amp;" Cost"&amp;"'!$D$17")),0)</f>
        <v>0</v>
      </c>
      <c r="H45" s="293" cm="1">
        <f t="array" aca="1" ref="H45" ca="1">IFERROR(_xlfn.XLOOKUP($D45,'Production Forecast'!$D:$D,'Production Forecast'!I:I)*IF('Cost Changes'!$D$10&lt;=H$31,INDIRECT("'"&amp;$D45&amp;" Cost"&amp;"'!$D$17")*(1+'Cost Changes'!$C$10),INDIRECT("'"&amp;$D45&amp;" Cost"&amp;"'!$D$17")),0)</f>
        <v>0</v>
      </c>
      <c r="I45" s="293" cm="1">
        <f t="array" aca="1" ref="I45" ca="1">IFERROR(_xlfn.XLOOKUP($D45,'Production Forecast'!$D:$D,'Production Forecast'!J:J)*IF('Cost Changes'!$D$10&lt;=I$31,INDIRECT("'"&amp;$D45&amp;" Cost"&amp;"'!$D$17")*(1+'Cost Changes'!$C$10),INDIRECT("'"&amp;$D45&amp;" Cost"&amp;"'!$D$17")),0)</f>
        <v>0</v>
      </c>
      <c r="J45" s="293" cm="1">
        <f t="array" aca="1" ref="J45" ca="1">IFERROR(_xlfn.XLOOKUP($D45,'Production Forecast'!$D:$D,'Production Forecast'!K:K)*IF('Cost Changes'!$D$10&lt;=J$31,INDIRECT("'"&amp;$D45&amp;" Cost"&amp;"'!$D$17")*(1+'Cost Changes'!$C$10),INDIRECT("'"&amp;$D45&amp;" Cost"&amp;"'!$D$17")),0)</f>
        <v>0</v>
      </c>
      <c r="K45" s="293" cm="1">
        <f t="array" aca="1" ref="K45" ca="1">IFERROR(_xlfn.XLOOKUP($D45,'Production Forecast'!$D:$D,'Production Forecast'!L:L)*IF('Cost Changes'!$D$10&lt;=K$31,INDIRECT("'"&amp;$D45&amp;" Cost"&amp;"'!$D$17")*(1+'Cost Changes'!$C$10),INDIRECT("'"&amp;$D45&amp;" Cost"&amp;"'!$D$17")),0)</f>
        <v>0</v>
      </c>
      <c r="L45" s="293" cm="1">
        <f t="array" aca="1" ref="L45" ca="1">IFERROR(_xlfn.XLOOKUP($D45,'Production Forecast'!$D:$D,'Production Forecast'!M:M)*IF('Cost Changes'!$D$10&lt;=L$31,INDIRECT("'"&amp;$D45&amp;" Cost"&amp;"'!$D$17")*(1+'Cost Changes'!$C$10),INDIRECT("'"&amp;$D45&amp;" Cost"&amp;"'!$D$17")),0)</f>
        <v>0</v>
      </c>
      <c r="M45" s="293" cm="1">
        <f t="array" aca="1" ref="M45" ca="1">IFERROR(_xlfn.XLOOKUP($D45,'Production Forecast'!$D:$D,'Production Forecast'!N:N)*IF('Cost Changes'!$D$10&lt;=M$31,INDIRECT("'"&amp;$D45&amp;" Cost"&amp;"'!$D$17")*(1+'Cost Changes'!$C$10),INDIRECT("'"&amp;$D45&amp;" Cost"&amp;"'!$D$17")),0)</f>
        <v>0</v>
      </c>
      <c r="N45" s="293" cm="1">
        <f t="array" aca="1" ref="N45" ca="1">IFERROR(_xlfn.XLOOKUP($D45,'Production Forecast'!$D:$D,'Production Forecast'!O:O)*IF('Cost Changes'!$D$10&lt;=N$31,INDIRECT("'"&amp;$D45&amp;" Cost"&amp;"'!$D$17")*(1+'Cost Changes'!$C$10),INDIRECT("'"&amp;$D45&amp;" Cost"&amp;"'!$D$17")),0)</f>
        <v>0</v>
      </c>
      <c r="O45" s="293" cm="1">
        <f t="array" aca="1" ref="O45" ca="1">IFERROR(_xlfn.XLOOKUP($D45,'Production Forecast'!$D:$D,'Production Forecast'!P:P)*IF('Cost Changes'!$D$10&lt;=O$31,INDIRECT("'"&amp;$D45&amp;" Cost"&amp;"'!$D$17")*(1+'Cost Changes'!$C$10),INDIRECT("'"&amp;$D45&amp;" Cost"&amp;"'!$D$17")),0)</f>
        <v>0</v>
      </c>
      <c r="P45" s="293" cm="1">
        <f t="array" aca="1" ref="P45" ca="1">IFERROR(_xlfn.XLOOKUP($D45,'Production Forecast'!$D:$D,'Production Forecast'!Q:Q)*IF('Cost Changes'!$D$10&lt;=P$31,INDIRECT("'"&amp;$D45&amp;" Cost"&amp;"'!$D$17")*(1+'Cost Changes'!$C$10),INDIRECT("'"&amp;$D45&amp;" Cost"&amp;"'!$D$17")),0)</f>
        <v>0</v>
      </c>
      <c r="Q45" s="293" cm="1">
        <f t="array" aca="1" ref="Q45" ca="1">IFERROR(_xlfn.XLOOKUP($D45,'Production Forecast'!$D:$D,'Production Forecast'!R:R)*IF('Cost Changes'!$D$10&lt;=Q$31,INDIRECT("'"&amp;$D45&amp;" Cost"&amp;"'!$D$17")*(1+'Cost Changes'!$C$10),INDIRECT("'"&amp;$D45&amp;" Cost"&amp;"'!$D$17")),0)</f>
        <v>0</v>
      </c>
      <c r="R45" s="293" cm="1">
        <f t="array" aca="1" ref="R45" ca="1">IFERROR(_xlfn.XLOOKUP($D45,'Production Forecast'!$D:$D,'Production Forecast'!S:S)*IF('Cost Changes'!$D$10&lt;=R$31,INDIRECT("'"&amp;$D45&amp;" Cost"&amp;"'!$D$17")*(1+'Cost Changes'!$C$10),INDIRECT("'"&amp;$D45&amp;" Cost"&amp;"'!$D$17")),0)</f>
        <v>0</v>
      </c>
      <c r="S45" s="293" cm="1">
        <f t="array" aca="1" ref="S45" ca="1">IFERROR(_xlfn.XLOOKUP($D45,'Production Forecast'!$D:$D,'Production Forecast'!T:T)*IF('Cost Changes'!$D$10&lt;=S$31,INDIRECT("'"&amp;$D45&amp;" Cost"&amp;"'!$D$17")*(1+'Cost Changes'!$C$10),INDIRECT("'"&amp;$D45&amp;" Cost"&amp;"'!$D$17")),0)</f>
        <v>0</v>
      </c>
      <c r="T45" s="295">
        <f t="shared" ca="1" si="4"/>
        <v>0</v>
      </c>
    </row>
    <row r="46" spans="2:20" s="109" customFormat="1" hidden="1" outlineLevel="1" x14ac:dyDescent="0.35">
      <c r="B46" s="88" t="str">
        <f>'MASTER Product Listing'!B17</f>
        <v>Additional Product</v>
      </c>
      <c r="C46" s="88">
        <f>'MASTER Product Listing'!C17</f>
        <v>0</v>
      </c>
      <c r="D46" s="88">
        <f>'MASTER Product Listing'!D17</f>
        <v>0</v>
      </c>
      <c r="E46" s="293" cm="1">
        <f t="array" aca="1" ref="E46" ca="1">IFERROR(_xlfn.XLOOKUP($D46,'Production Forecast'!$D:$D,'Production Forecast'!F:F)*IF('Cost Changes'!$D$10&lt;=E$31,INDIRECT("'"&amp;$D46&amp;" Cost"&amp;"'!$D$17")*(1+'Cost Changes'!$C$10),INDIRECT("'"&amp;$D46&amp;" Cost"&amp;"'!$D$17")),0)</f>
        <v>0</v>
      </c>
      <c r="F46" s="293" cm="1">
        <f t="array" aca="1" ref="F46" ca="1">IFERROR(_xlfn.XLOOKUP($D46,'Production Forecast'!$D:$D,'Production Forecast'!G:G)*IF('Cost Changes'!$D$10&lt;=F$31,INDIRECT("'"&amp;$D46&amp;" Cost"&amp;"'!$D$17")*(1+'Cost Changes'!$C$10),INDIRECT("'"&amp;$D46&amp;" Cost"&amp;"'!$D$17")),0)</f>
        <v>0</v>
      </c>
      <c r="G46" s="294" cm="1">
        <f t="array" aca="1" ref="G46" ca="1">IFERROR(_xlfn.XLOOKUP($D46,'Production Forecast'!$D:$D,'Production Forecast'!H:H)*IF('Cost Changes'!$D$10&lt;=G$31,INDIRECT("'"&amp;$D46&amp;" Cost"&amp;"'!$D$17")*(1+'Cost Changes'!$C$10),INDIRECT("'"&amp;$D46&amp;" Cost"&amp;"'!$D$17")),0)</f>
        <v>0</v>
      </c>
      <c r="H46" s="293" cm="1">
        <f t="array" aca="1" ref="H46" ca="1">IFERROR(_xlfn.XLOOKUP($D46,'Production Forecast'!$D:$D,'Production Forecast'!I:I)*IF('Cost Changes'!$D$10&lt;=H$31,INDIRECT("'"&amp;$D46&amp;" Cost"&amp;"'!$D$17")*(1+'Cost Changes'!$C$10),INDIRECT("'"&amp;$D46&amp;" Cost"&amp;"'!$D$17")),0)</f>
        <v>0</v>
      </c>
      <c r="I46" s="293" cm="1">
        <f t="array" aca="1" ref="I46" ca="1">IFERROR(_xlfn.XLOOKUP($D46,'Production Forecast'!$D:$D,'Production Forecast'!J:J)*IF('Cost Changes'!$D$10&lt;=I$31,INDIRECT("'"&amp;$D46&amp;" Cost"&amp;"'!$D$17")*(1+'Cost Changes'!$C$10),INDIRECT("'"&amp;$D46&amp;" Cost"&amp;"'!$D$17")),0)</f>
        <v>0</v>
      </c>
      <c r="J46" s="293" cm="1">
        <f t="array" aca="1" ref="J46" ca="1">IFERROR(_xlfn.XLOOKUP($D46,'Production Forecast'!$D:$D,'Production Forecast'!K:K)*IF('Cost Changes'!$D$10&lt;=J$31,INDIRECT("'"&amp;$D46&amp;" Cost"&amp;"'!$D$17")*(1+'Cost Changes'!$C$10),INDIRECT("'"&amp;$D46&amp;" Cost"&amp;"'!$D$17")),0)</f>
        <v>0</v>
      </c>
      <c r="K46" s="293" cm="1">
        <f t="array" aca="1" ref="K46" ca="1">IFERROR(_xlfn.XLOOKUP($D46,'Production Forecast'!$D:$D,'Production Forecast'!L:L)*IF('Cost Changes'!$D$10&lt;=K$31,INDIRECT("'"&amp;$D46&amp;" Cost"&amp;"'!$D$17")*(1+'Cost Changes'!$C$10),INDIRECT("'"&amp;$D46&amp;" Cost"&amp;"'!$D$17")),0)</f>
        <v>0</v>
      </c>
      <c r="L46" s="293" cm="1">
        <f t="array" aca="1" ref="L46" ca="1">IFERROR(_xlfn.XLOOKUP($D46,'Production Forecast'!$D:$D,'Production Forecast'!M:M)*IF('Cost Changes'!$D$10&lt;=L$31,INDIRECT("'"&amp;$D46&amp;" Cost"&amp;"'!$D$17")*(1+'Cost Changes'!$C$10),INDIRECT("'"&amp;$D46&amp;" Cost"&amp;"'!$D$17")),0)</f>
        <v>0</v>
      </c>
      <c r="M46" s="293" cm="1">
        <f t="array" aca="1" ref="M46" ca="1">IFERROR(_xlfn.XLOOKUP($D46,'Production Forecast'!$D:$D,'Production Forecast'!N:N)*IF('Cost Changes'!$D$10&lt;=M$31,INDIRECT("'"&amp;$D46&amp;" Cost"&amp;"'!$D$17")*(1+'Cost Changes'!$C$10),INDIRECT("'"&amp;$D46&amp;" Cost"&amp;"'!$D$17")),0)</f>
        <v>0</v>
      </c>
      <c r="N46" s="293" cm="1">
        <f t="array" aca="1" ref="N46" ca="1">IFERROR(_xlfn.XLOOKUP($D46,'Production Forecast'!$D:$D,'Production Forecast'!O:O)*IF('Cost Changes'!$D$10&lt;=N$31,INDIRECT("'"&amp;$D46&amp;" Cost"&amp;"'!$D$17")*(1+'Cost Changes'!$C$10),INDIRECT("'"&amp;$D46&amp;" Cost"&amp;"'!$D$17")),0)</f>
        <v>0</v>
      </c>
      <c r="O46" s="293" cm="1">
        <f t="array" aca="1" ref="O46" ca="1">IFERROR(_xlfn.XLOOKUP($D46,'Production Forecast'!$D:$D,'Production Forecast'!P:P)*IF('Cost Changes'!$D$10&lt;=O$31,INDIRECT("'"&amp;$D46&amp;" Cost"&amp;"'!$D$17")*(1+'Cost Changes'!$C$10),INDIRECT("'"&amp;$D46&amp;" Cost"&amp;"'!$D$17")),0)</f>
        <v>0</v>
      </c>
      <c r="P46" s="293" cm="1">
        <f t="array" aca="1" ref="P46" ca="1">IFERROR(_xlfn.XLOOKUP($D46,'Production Forecast'!$D:$D,'Production Forecast'!Q:Q)*IF('Cost Changes'!$D$10&lt;=P$31,INDIRECT("'"&amp;$D46&amp;" Cost"&amp;"'!$D$17")*(1+'Cost Changes'!$C$10),INDIRECT("'"&amp;$D46&amp;" Cost"&amp;"'!$D$17")),0)</f>
        <v>0</v>
      </c>
      <c r="Q46" s="293" cm="1">
        <f t="array" aca="1" ref="Q46" ca="1">IFERROR(_xlfn.XLOOKUP($D46,'Production Forecast'!$D:$D,'Production Forecast'!R:R)*IF('Cost Changes'!$D$10&lt;=Q$31,INDIRECT("'"&amp;$D46&amp;" Cost"&amp;"'!$D$17")*(1+'Cost Changes'!$C$10),INDIRECT("'"&amp;$D46&amp;" Cost"&amp;"'!$D$17")),0)</f>
        <v>0</v>
      </c>
      <c r="R46" s="293" cm="1">
        <f t="array" aca="1" ref="R46" ca="1">IFERROR(_xlfn.XLOOKUP($D46,'Production Forecast'!$D:$D,'Production Forecast'!S:S)*IF('Cost Changes'!$D$10&lt;=R$31,INDIRECT("'"&amp;$D46&amp;" Cost"&amp;"'!$D$17")*(1+'Cost Changes'!$C$10),INDIRECT("'"&amp;$D46&amp;" Cost"&amp;"'!$D$17")),0)</f>
        <v>0</v>
      </c>
      <c r="S46" s="293" cm="1">
        <f t="array" aca="1" ref="S46" ca="1">IFERROR(_xlfn.XLOOKUP($D46,'Production Forecast'!$D:$D,'Production Forecast'!T:T)*IF('Cost Changes'!$D$10&lt;=S$31,INDIRECT("'"&amp;$D46&amp;" Cost"&amp;"'!$D$17")*(1+'Cost Changes'!$C$10),INDIRECT("'"&amp;$D46&amp;" Cost"&amp;"'!$D$17")),0)</f>
        <v>0</v>
      </c>
      <c r="T46" s="295">
        <f t="shared" ca="1" si="4"/>
        <v>0</v>
      </c>
    </row>
    <row r="47" spans="2:20" s="109" customFormat="1" hidden="1" outlineLevel="1" x14ac:dyDescent="0.35">
      <c r="B47" s="88" t="str">
        <f>'MASTER Product Listing'!B18</f>
        <v>Additional Product</v>
      </c>
      <c r="C47" s="88">
        <f>'MASTER Product Listing'!C18</f>
        <v>0</v>
      </c>
      <c r="D47" s="88">
        <f>'MASTER Product Listing'!D18</f>
        <v>0</v>
      </c>
      <c r="E47" s="293" cm="1">
        <f t="array" aca="1" ref="E47" ca="1">IFERROR(_xlfn.XLOOKUP($D47,'Production Forecast'!$D:$D,'Production Forecast'!F:F)*IF('Cost Changes'!$D$10&lt;=E$31,INDIRECT("'"&amp;$D47&amp;" Cost"&amp;"'!$D$17")*(1+'Cost Changes'!$C$10),INDIRECT("'"&amp;$D47&amp;" Cost"&amp;"'!$D$17")),0)</f>
        <v>0</v>
      </c>
      <c r="F47" s="293" cm="1">
        <f t="array" aca="1" ref="F47" ca="1">IFERROR(_xlfn.XLOOKUP($D47,'Production Forecast'!$D:$D,'Production Forecast'!G:G)*IF('Cost Changes'!$D$10&lt;=F$31,INDIRECT("'"&amp;$D47&amp;" Cost"&amp;"'!$D$17")*(1+'Cost Changes'!$C$10),INDIRECT("'"&amp;$D47&amp;" Cost"&amp;"'!$D$17")),0)</f>
        <v>0</v>
      </c>
      <c r="G47" s="294" cm="1">
        <f t="array" aca="1" ref="G47" ca="1">IFERROR(_xlfn.XLOOKUP($D47,'Production Forecast'!$D:$D,'Production Forecast'!H:H)*IF('Cost Changes'!$D$10&lt;=G$31,INDIRECT("'"&amp;$D47&amp;" Cost"&amp;"'!$D$17")*(1+'Cost Changes'!$C$10),INDIRECT("'"&amp;$D47&amp;" Cost"&amp;"'!$D$17")),0)</f>
        <v>0</v>
      </c>
      <c r="H47" s="293" cm="1">
        <f t="array" aca="1" ref="H47" ca="1">IFERROR(_xlfn.XLOOKUP($D47,'Production Forecast'!$D:$D,'Production Forecast'!I:I)*IF('Cost Changes'!$D$10&lt;=H$31,INDIRECT("'"&amp;$D47&amp;" Cost"&amp;"'!$D$17")*(1+'Cost Changes'!$C$10),INDIRECT("'"&amp;$D47&amp;" Cost"&amp;"'!$D$17")),0)</f>
        <v>0</v>
      </c>
      <c r="I47" s="293" cm="1">
        <f t="array" aca="1" ref="I47" ca="1">IFERROR(_xlfn.XLOOKUP($D47,'Production Forecast'!$D:$D,'Production Forecast'!J:J)*IF('Cost Changes'!$D$10&lt;=I$31,INDIRECT("'"&amp;$D47&amp;" Cost"&amp;"'!$D$17")*(1+'Cost Changes'!$C$10),INDIRECT("'"&amp;$D47&amp;" Cost"&amp;"'!$D$17")),0)</f>
        <v>0</v>
      </c>
      <c r="J47" s="293" cm="1">
        <f t="array" aca="1" ref="J47" ca="1">IFERROR(_xlfn.XLOOKUP($D47,'Production Forecast'!$D:$D,'Production Forecast'!K:K)*IF('Cost Changes'!$D$10&lt;=J$31,INDIRECT("'"&amp;$D47&amp;" Cost"&amp;"'!$D$17")*(1+'Cost Changes'!$C$10),INDIRECT("'"&amp;$D47&amp;" Cost"&amp;"'!$D$17")),0)</f>
        <v>0</v>
      </c>
      <c r="K47" s="293" cm="1">
        <f t="array" aca="1" ref="K47" ca="1">IFERROR(_xlfn.XLOOKUP($D47,'Production Forecast'!$D:$D,'Production Forecast'!L:L)*IF('Cost Changes'!$D$10&lt;=K$31,INDIRECT("'"&amp;$D47&amp;" Cost"&amp;"'!$D$17")*(1+'Cost Changes'!$C$10),INDIRECT("'"&amp;$D47&amp;" Cost"&amp;"'!$D$17")),0)</f>
        <v>0</v>
      </c>
      <c r="L47" s="293" cm="1">
        <f t="array" aca="1" ref="L47" ca="1">IFERROR(_xlfn.XLOOKUP($D47,'Production Forecast'!$D:$D,'Production Forecast'!M:M)*IF('Cost Changes'!$D$10&lt;=L$31,INDIRECT("'"&amp;$D47&amp;" Cost"&amp;"'!$D$17")*(1+'Cost Changes'!$C$10),INDIRECT("'"&amp;$D47&amp;" Cost"&amp;"'!$D$17")),0)</f>
        <v>0</v>
      </c>
      <c r="M47" s="293" cm="1">
        <f t="array" aca="1" ref="M47" ca="1">IFERROR(_xlfn.XLOOKUP($D47,'Production Forecast'!$D:$D,'Production Forecast'!N:N)*IF('Cost Changes'!$D$10&lt;=M$31,INDIRECT("'"&amp;$D47&amp;" Cost"&amp;"'!$D$17")*(1+'Cost Changes'!$C$10),INDIRECT("'"&amp;$D47&amp;" Cost"&amp;"'!$D$17")),0)</f>
        <v>0</v>
      </c>
      <c r="N47" s="293" cm="1">
        <f t="array" aca="1" ref="N47" ca="1">IFERROR(_xlfn.XLOOKUP($D47,'Production Forecast'!$D:$D,'Production Forecast'!O:O)*IF('Cost Changes'!$D$10&lt;=N$31,INDIRECT("'"&amp;$D47&amp;" Cost"&amp;"'!$D$17")*(1+'Cost Changes'!$C$10),INDIRECT("'"&amp;$D47&amp;" Cost"&amp;"'!$D$17")),0)</f>
        <v>0</v>
      </c>
      <c r="O47" s="293" cm="1">
        <f t="array" aca="1" ref="O47" ca="1">IFERROR(_xlfn.XLOOKUP($D47,'Production Forecast'!$D:$D,'Production Forecast'!P:P)*IF('Cost Changes'!$D$10&lt;=O$31,INDIRECT("'"&amp;$D47&amp;" Cost"&amp;"'!$D$17")*(1+'Cost Changes'!$C$10),INDIRECT("'"&amp;$D47&amp;" Cost"&amp;"'!$D$17")),0)</f>
        <v>0</v>
      </c>
      <c r="P47" s="293" cm="1">
        <f t="array" aca="1" ref="P47" ca="1">IFERROR(_xlfn.XLOOKUP($D47,'Production Forecast'!$D:$D,'Production Forecast'!Q:Q)*IF('Cost Changes'!$D$10&lt;=P$31,INDIRECT("'"&amp;$D47&amp;" Cost"&amp;"'!$D$17")*(1+'Cost Changes'!$C$10),INDIRECT("'"&amp;$D47&amp;" Cost"&amp;"'!$D$17")),0)</f>
        <v>0</v>
      </c>
      <c r="Q47" s="293" cm="1">
        <f t="array" aca="1" ref="Q47" ca="1">IFERROR(_xlfn.XLOOKUP($D47,'Production Forecast'!$D:$D,'Production Forecast'!R:R)*IF('Cost Changes'!$D$10&lt;=Q$31,INDIRECT("'"&amp;$D47&amp;" Cost"&amp;"'!$D$17")*(1+'Cost Changes'!$C$10),INDIRECT("'"&amp;$D47&amp;" Cost"&amp;"'!$D$17")),0)</f>
        <v>0</v>
      </c>
      <c r="R47" s="293" cm="1">
        <f t="array" aca="1" ref="R47" ca="1">IFERROR(_xlfn.XLOOKUP($D47,'Production Forecast'!$D:$D,'Production Forecast'!S:S)*IF('Cost Changes'!$D$10&lt;=R$31,INDIRECT("'"&amp;$D47&amp;" Cost"&amp;"'!$D$17")*(1+'Cost Changes'!$C$10),INDIRECT("'"&amp;$D47&amp;" Cost"&amp;"'!$D$17")),0)</f>
        <v>0</v>
      </c>
      <c r="S47" s="293" cm="1">
        <f t="array" aca="1" ref="S47" ca="1">IFERROR(_xlfn.XLOOKUP($D47,'Production Forecast'!$D:$D,'Production Forecast'!T:T)*IF('Cost Changes'!$D$10&lt;=S$31,INDIRECT("'"&amp;$D47&amp;" Cost"&amp;"'!$D$17")*(1+'Cost Changes'!$C$10),INDIRECT("'"&amp;$D47&amp;" Cost"&amp;"'!$D$17")),0)</f>
        <v>0</v>
      </c>
      <c r="T47" s="295">
        <f t="shared" ca="1" si="4"/>
        <v>0</v>
      </c>
    </row>
    <row r="48" spans="2:20" s="109" customFormat="1" hidden="1" outlineLevel="1" x14ac:dyDescent="0.35">
      <c r="B48" s="88" t="str">
        <f>'MASTER Product Listing'!B19</f>
        <v>Additional Product</v>
      </c>
      <c r="C48" s="88">
        <f>'MASTER Product Listing'!C19</f>
        <v>0</v>
      </c>
      <c r="D48" s="88">
        <f>'MASTER Product Listing'!D19</f>
        <v>0</v>
      </c>
      <c r="E48" s="293" cm="1">
        <f t="array" aca="1" ref="E48" ca="1">IFERROR(_xlfn.XLOOKUP($D48,'Production Forecast'!$D:$D,'Production Forecast'!F:F)*IF('Cost Changes'!$D$10&lt;=E$31,INDIRECT("'"&amp;$D48&amp;" Cost"&amp;"'!$D$17")*(1+'Cost Changes'!$C$10),INDIRECT("'"&amp;$D48&amp;" Cost"&amp;"'!$D$17")),0)</f>
        <v>0</v>
      </c>
      <c r="F48" s="293" cm="1">
        <f t="array" aca="1" ref="F48" ca="1">IFERROR(_xlfn.XLOOKUP($D48,'Production Forecast'!$D:$D,'Production Forecast'!G:G)*IF('Cost Changes'!$D$10&lt;=F$31,INDIRECT("'"&amp;$D48&amp;" Cost"&amp;"'!$D$17")*(1+'Cost Changes'!$C$10),INDIRECT("'"&amp;$D48&amp;" Cost"&amp;"'!$D$17")),0)</f>
        <v>0</v>
      </c>
      <c r="G48" s="294" cm="1">
        <f t="array" aca="1" ref="G48" ca="1">IFERROR(_xlfn.XLOOKUP($D48,'Production Forecast'!$D:$D,'Production Forecast'!H:H)*IF('Cost Changes'!$D$10&lt;=G$31,INDIRECT("'"&amp;$D48&amp;" Cost"&amp;"'!$D$17")*(1+'Cost Changes'!$C$10),INDIRECT("'"&amp;$D48&amp;" Cost"&amp;"'!$D$17")),0)</f>
        <v>0</v>
      </c>
      <c r="H48" s="293" cm="1">
        <f t="array" aca="1" ref="H48" ca="1">IFERROR(_xlfn.XLOOKUP($D48,'Production Forecast'!$D:$D,'Production Forecast'!I:I)*IF('Cost Changes'!$D$10&lt;=H$31,INDIRECT("'"&amp;$D48&amp;" Cost"&amp;"'!$D$17")*(1+'Cost Changes'!$C$10),INDIRECT("'"&amp;$D48&amp;" Cost"&amp;"'!$D$17")),0)</f>
        <v>0</v>
      </c>
      <c r="I48" s="293" cm="1">
        <f t="array" aca="1" ref="I48" ca="1">IFERROR(_xlfn.XLOOKUP($D48,'Production Forecast'!$D:$D,'Production Forecast'!J:J)*IF('Cost Changes'!$D$10&lt;=I$31,INDIRECT("'"&amp;$D48&amp;" Cost"&amp;"'!$D$17")*(1+'Cost Changes'!$C$10),INDIRECT("'"&amp;$D48&amp;" Cost"&amp;"'!$D$17")),0)</f>
        <v>0</v>
      </c>
      <c r="J48" s="293" cm="1">
        <f t="array" aca="1" ref="J48" ca="1">IFERROR(_xlfn.XLOOKUP($D48,'Production Forecast'!$D:$D,'Production Forecast'!K:K)*IF('Cost Changes'!$D$10&lt;=J$31,INDIRECT("'"&amp;$D48&amp;" Cost"&amp;"'!$D$17")*(1+'Cost Changes'!$C$10),INDIRECT("'"&amp;$D48&amp;" Cost"&amp;"'!$D$17")),0)</f>
        <v>0</v>
      </c>
      <c r="K48" s="293" cm="1">
        <f t="array" aca="1" ref="K48" ca="1">IFERROR(_xlfn.XLOOKUP($D48,'Production Forecast'!$D:$D,'Production Forecast'!L:L)*IF('Cost Changes'!$D$10&lt;=K$31,INDIRECT("'"&amp;$D48&amp;" Cost"&amp;"'!$D$17")*(1+'Cost Changes'!$C$10),INDIRECT("'"&amp;$D48&amp;" Cost"&amp;"'!$D$17")),0)</f>
        <v>0</v>
      </c>
      <c r="L48" s="293" cm="1">
        <f t="array" aca="1" ref="L48" ca="1">IFERROR(_xlfn.XLOOKUP($D48,'Production Forecast'!$D:$D,'Production Forecast'!M:M)*IF('Cost Changes'!$D$10&lt;=L$31,INDIRECT("'"&amp;$D48&amp;" Cost"&amp;"'!$D$17")*(1+'Cost Changes'!$C$10),INDIRECT("'"&amp;$D48&amp;" Cost"&amp;"'!$D$17")),0)</f>
        <v>0</v>
      </c>
      <c r="M48" s="293" cm="1">
        <f t="array" aca="1" ref="M48" ca="1">IFERROR(_xlfn.XLOOKUP($D48,'Production Forecast'!$D:$D,'Production Forecast'!N:N)*IF('Cost Changes'!$D$10&lt;=M$31,INDIRECT("'"&amp;$D48&amp;" Cost"&amp;"'!$D$17")*(1+'Cost Changes'!$C$10),INDIRECT("'"&amp;$D48&amp;" Cost"&amp;"'!$D$17")),0)</f>
        <v>0</v>
      </c>
      <c r="N48" s="293" cm="1">
        <f t="array" aca="1" ref="N48" ca="1">IFERROR(_xlfn.XLOOKUP($D48,'Production Forecast'!$D:$D,'Production Forecast'!O:O)*IF('Cost Changes'!$D$10&lt;=N$31,INDIRECT("'"&amp;$D48&amp;" Cost"&amp;"'!$D$17")*(1+'Cost Changes'!$C$10),INDIRECT("'"&amp;$D48&amp;" Cost"&amp;"'!$D$17")),0)</f>
        <v>0</v>
      </c>
      <c r="O48" s="293" cm="1">
        <f t="array" aca="1" ref="O48" ca="1">IFERROR(_xlfn.XLOOKUP($D48,'Production Forecast'!$D:$D,'Production Forecast'!P:P)*IF('Cost Changes'!$D$10&lt;=O$31,INDIRECT("'"&amp;$D48&amp;" Cost"&amp;"'!$D$17")*(1+'Cost Changes'!$C$10),INDIRECT("'"&amp;$D48&amp;" Cost"&amp;"'!$D$17")),0)</f>
        <v>0</v>
      </c>
      <c r="P48" s="293" cm="1">
        <f t="array" aca="1" ref="P48" ca="1">IFERROR(_xlfn.XLOOKUP($D48,'Production Forecast'!$D:$D,'Production Forecast'!Q:Q)*IF('Cost Changes'!$D$10&lt;=P$31,INDIRECT("'"&amp;$D48&amp;" Cost"&amp;"'!$D$17")*(1+'Cost Changes'!$C$10),INDIRECT("'"&amp;$D48&amp;" Cost"&amp;"'!$D$17")),0)</f>
        <v>0</v>
      </c>
      <c r="Q48" s="293" cm="1">
        <f t="array" aca="1" ref="Q48" ca="1">IFERROR(_xlfn.XLOOKUP($D48,'Production Forecast'!$D:$D,'Production Forecast'!R:R)*IF('Cost Changes'!$D$10&lt;=Q$31,INDIRECT("'"&amp;$D48&amp;" Cost"&amp;"'!$D$17")*(1+'Cost Changes'!$C$10),INDIRECT("'"&amp;$D48&amp;" Cost"&amp;"'!$D$17")),0)</f>
        <v>0</v>
      </c>
      <c r="R48" s="293" cm="1">
        <f t="array" aca="1" ref="R48" ca="1">IFERROR(_xlfn.XLOOKUP($D48,'Production Forecast'!$D:$D,'Production Forecast'!S:S)*IF('Cost Changes'!$D$10&lt;=R$31,INDIRECT("'"&amp;$D48&amp;" Cost"&amp;"'!$D$17")*(1+'Cost Changes'!$C$10),INDIRECT("'"&amp;$D48&amp;" Cost"&amp;"'!$D$17")),0)</f>
        <v>0</v>
      </c>
      <c r="S48" s="293" cm="1">
        <f t="array" aca="1" ref="S48" ca="1">IFERROR(_xlfn.XLOOKUP($D48,'Production Forecast'!$D:$D,'Production Forecast'!T:T)*IF('Cost Changes'!$D$10&lt;=S$31,INDIRECT("'"&amp;$D48&amp;" Cost"&amp;"'!$D$17")*(1+'Cost Changes'!$C$10),INDIRECT("'"&amp;$D48&amp;" Cost"&amp;"'!$D$17")),0)</f>
        <v>0</v>
      </c>
      <c r="T48" s="295">
        <f t="shared" ca="1" si="4"/>
        <v>0</v>
      </c>
    </row>
    <row r="49" spans="2:20" s="109" customFormat="1" hidden="1" outlineLevel="1" x14ac:dyDescent="0.35">
      <c r="B49" s="91" t="str">
        <f>'MASTER Product Listing'!B20</f>
        <v>Additional Product</v>
      </c>
      <c r="C49" s="91">
        <f>'MASTER Product Listing'!C20</f>
        <v>0</v>
      </c>
      <c r="D49" s="91">
        <f>'MASTER Product Listing'!D20</f>
        <v>0</v>
      </c>
      <c r="E49" s="296" cm="1">
        <f t="array" aca="1" ref="E49" ca="1">IFERROR(_xlfn.XLOOKUP($D49,'Production Forecast'!$D:$D,'Production Forecast'!F:F)*IF('Cost Changes'!$D$10&lt;=E$31,INDIRECT("'"&amp;$D49&amp;" Cost"&amp;"'!$D$17")*(1+'Cost Changes'!$C$10),INDIRECT("'"&amp;$D49&amp;" Cost"&amp;"'!$D$17")),0)</f>
        <v>0</v>
      </c>
      <c r="F49" s="296" cm="1">
        <f t="array" aca="1" ref="F49" ca="1">IFERROR(_xlfn.XLOOKUP($D49,'Production Forecast'!$D:$D,'Production Forecast'!G:G)*IF('Cost Changes'!$D$10&lt;=F$31,INDIRECT("'"&amp;$D49&amp;" Cost"&amp;"'!$D$17")*(1+'Cost Changes'!$C$10),INDIRECT("'"&amp;$D49&amp;" Cost"&amp;"'!$D$17")),0)</f>
        <v>0</v>
      </c>
      <c r="G49" s="297" cm="1">
        <f t="array" aca="1" ref="G49" ca="1">IFERROR(_xlfn.XLOOKUP($D49,'Production Forecast'!$D:$D,'Production Forecast'!H:H)*IF('Cost Changes'!$D$10&lt;=G$31,INDIRECT("'"&amp;$D49&amp;" Cost"&amp;"'!$D$17")*(1+'Cost Changes'!$C$10),INDIRECT("'"&amp;$D49&amp;" Cost"&amp;"'!$D$17")),0)</f>
        <v>0</v>
      </c>
      <c r="H49" s="296" cm="1">
        <f t="array" aca="1" ref="H49" ca="1">IFERROR(_xlfn.XLOOKUP($D49,'Production Forecast'!$D:$D,'Production Forecast'!I:I)*IF('Cost Changes'!$D$10&lt;=H$31,INDIRECT("'"&amp;$D49&amp;" Cost"&amp;"'!$D$17")*(1+'Cost Changes'!$C$10),INDIRECT("'"&amp;$D49&amp;" Cost"&amp;"'!$D$17")),0)</f>
        <v>0</v>
      </c>
      <c r="I49" s="296" cm="1">
        <f t="array" aca="1" ref="I49" ca="1">IFERROR(_xlfn.XLOOKUP($D49,'Production Forecast'!$D:$D,'Production Forecast'!J:J)*IF('Cost Changes'!$D$10&lt;=I$31,INDIRECT("'"&amp;$D49&amp;" Cost"&amp;"'!$D$17")*(1+'Cost Changes'!$C$10),INDIRECT("'"&amp;$D49&amp;" Cost"&amp;"'!$D$17")),0)</f>
        <v>0</v>
      </c>
      <c r="J49" s="296" cm="1">
        <f t="array" aca="1" ref="J49" ca="1">IFERROR(_xlfn.XLOOKUP($D49,'Production Forecast'!$D:$D,'Production Forecast'!K:K)*IF('Cost Changes'!$D$10&lt;=J$31,INDIRECT("'"&amp;$D49&amp;" Cost"&amp;"'!$D$17")*(1+'Cost Changes'!$C$10),INDIRECT("'"&amp;$D49&amp;" Cost"&amp;"'!$D$17")),0)</f>
        <v>0</v>
      </c>
      <c r="K49" s="296" cm="1">
        <f t="array" aca="1" ref="K49" ca="1">IFERROR(_xlfn.XLOOKUP($D49,'Production Forecast'!$D:$D,'Production Forecast'!L:L)*IF('Cost Changes'!$D$10&lt;=K$31,INDIRECT("'"&amp;$D49&amp;" Cost"&amp;"'!$D$17")*(1+'Cost Changes'!$C$10),INDIRECT("'"&amp;$D49&amp;" Cost"&amp;"'!$D$17")),0)</f>
        <v>0</v>
      </c>
      <c r="L49" s="296" cm="1">
        <f t="array" aca="1" ref="L49" ca="1">IFERROR(_xlfn.XLOOKUP($D49,'Production Forecast'!$D:$D,'Production Forecast'!M:M)*IF('Cost Changes'!$D$10&lt;=L$31,INDIRECT("'"&amp;$D49&amp;" Cost"&amp;"'!$D$17")*(1+'Cost Changes'!$C$10),INDIRECT("'"&amp;$D49&amp;" Cost"&amp;"'!$D$17")),0)</f>
        <v>0</v>
      </c>
      <c r="M49" s="296" cm="1">
        <f t="array" aca="1" ref="M49" ca="1">IFERROR(_xlfn.XLOOKUP($D49,'Production Forecast'!$D:$D,'Production Forecast'!N:N)*IF('Cost Changes'!$D$10&lt;=M$31,INDIRECT("'"&amp;$D49&amp;" Cost"&amp;"'!$D$17")*(1+'Cost Changes'!$C$10),INDIRECT("'"&amp;$D49&amp;" Cost"&amp;"'!$D$17")),0)</f>
        <v>0</v>
      </c>
      <c r="N49" s="296" cm="1">
        <f t="array" aca="1" ref="N49" ca="1">IFERROR(_xlfn.XLOOKUP($D49,'Production Forecast'!$D:$D,'Production Forecast'!O:O)*IF('Cost Changes'!$D$10&lt;=N$31,INDIRECT("'"&amp;$D49&amp;" Cost"&amp;"'!$D$17")*(1+'Cost Changes'!$C$10),INDIRECT("'"&amp;$D49&amp;" Cost"&amp;"'!$D$17")),0)</f>
        <v>0</v>
      </c>
      <c r="O49" s="296" cm="1">
        <f t="array" aca="1" ref="O49" ca="1">IFERROR(_xlfn.XLOOKUP($D49,'Production Forecast'!$D:$D,'Production Forecast'!P:P)*IF('Cost Changes'!$D$10&lt;=O$31,INDIRECT("'"&amp;$D49&amp;" Cost"&amp;"'!$D$17")*(1+'Cost Changes'!$C$10),INDIRECT("'"&amp;$D49&amp;" Cost"&amp;"'!$D$17")),0)</f>
        <v>0</v>
      </c>
      <c r="P49" s="296" cm="1">
        <f t="array" aca="1" ref="P49" ca="1">IFERROR(_xlfn.XLOOKUP($D49,'Production Forecast'!$D:$D,'Production Forecast'!Q:Q)*IF('Cost Changes'!$D$10&lt;=P$31,INDIRECT("'"&amp;$D49&amp;" Cost"&amp;"'!$D$17")*(1+'Cost Changes'!$C$10),INDIRECT("'"&amp;$D49&amp;" Cost"&amp;"'!$D$17")),0)</f>
        <v>0</v>
      </c>
      <c r="Q49" s="296" cm="1">
        <f t="array" aca="1" ref="Q49" ca="1">IFERROR(_xlfn.XLOOKUP($D49,'Production Forecast'!$D:$D,'Production Forecast'!R:R)*IF('Cost Changes'!$D$10&lt;=Q$31,INDIRECT("'"&amp;$D49&amp;" Cost"&amp;"'!$D$17")*(1+'Cost Changes'!$C$10),INDIRECT("'"&amp;$D49&amp;" Cost"&amp;"'!$D$17")),0)</f>
        <v>0</v>
      </c>
      <c r="R49" s="296" cm="1">
        <f t="array" aca="1" ref="R49" ca="1">IFERROR(_xlfn.XLOOKUP($D49,'Production Forecast'!$D:$D,'Production Forecast'!S:S)*IF('Cost Changes'!$D$10&lt;=R$31,INDIRECT("'"&amp;$D49&amp;" Cost"&amp;"'!$D$17")*(1+'Cost Changes'!$C$10),INDIRECT("'"&amp;$D49&amp;" Cost"&amp;"'!$D$17")),0)</f>
        <v>0</v>
      </c>
      <c r="S49" s="296" cm="1">
        <f t="array" aca="1" ref="S49" ca="1">IFERROR(_xlfn.XLOOKUP($D49,'Production Forecast'!$D:$D,'Production Forecast'!T:T)*IF('Cost Changes'!$D$10&lt;=S$31,INDIRECT("'"&amp;$D49&amp;" Cost"&amp;"'!$D$17")*(1+'Cost Changes'!$C$10),INDIRECT("'"&amp;$D49&amp;" Cost"&amp;"'!$D$17")),0)</f>
        <v>0</v>
      </c>
      <c r="T49" s="298">
        <f t="shared" ca="1" si="4"/>
        <v>0</v>
      </c>
    </row>
    <row r="50" spans="2:20" s="1" customFormat="1" collapsed="1" x14ac:dyDescent="0.35">
      <c r="B50" s="286" t="s">
        <v>54</v>
      </c>
      <c r="C50" s="286"/>
      <c r="D50" s="286"/>
      <c r="E50" s="299">
        <f t="shared" ref="E50:T50" ca="1" si="5">SUM(E32:E49)</f>
        <v>0</v>
      </c>
      <c r="F50" s="299">
        <f t="shared" ca="1" si="5"/>
        <v>0</v>
      </c>
      <c r="G50" s="300">
        <f t="shared" ca="1" si="5"/>
        <v>0</v>
      </c>
      <c r="H50" s="299">
        <f t="shared" ca="1" si="5"/>
        <v>0</v>
      </c>
      <c r="I50" s="299">
        <f t="shared" ca="1" si="5"/>
        <v>0</v>
      </c>
      <c r="J50" s="299">
        <f t="shared" ca="1" si="5"/>
        <v>0</v>
      </c>
      <c r="K50" s="299">
        <f t="shared" ca="1" si="5"/>
        <v>0</v>
      </c>
      <c r="L50" s="299">
        <f t="shared" ca="1" si="5"/>
        <v>0</v>
      </c>
      <c r="M50" s="299">
        <f t="shared" ca="1" si="5"/>
        <v>0</v>
      </c>
      <c r="N50" s="299">
        <f t="shared" ca="1" si="5"/>
        <v>0</v>
      </c>
      <c r="O50" s="299">
        <f t="shared" ca="1" si="5"/>
        <v>0</v>
      </c>
      <c r="P50" s="299">
        <f t="shared" ca="1" si="5"/>
        <v>0</v>
      </c>
      <c r="Q50" s="299">
        <f t="shared" ca="1" si="5"/>
        <v>0</v>
      </c>
      <c r="R50" s="299">
        <f t="shared" ca="1" si="5"/>
        <v>0</v>
      </c>
      <c r="S50" s="299">
        <f t="shared" ca="1" si="5"/>
        <v>0</v>
      </c>
      <c r="T50" s="301">
        <f t="shared" ca="1" si="5"/>
        <v>0</v>
      </c>
    </row>
    <row r="51" spans="2:20" x14ac:dyDescent="0.35">
      <c r="G51" s="28"/>
    </row>
    <row r="52" spans="2:20" s="108" customFormat="1" x14ac:dyDescent="0.35">
      <c r="B52" s="191" t="s">
        <v>170</v>
      </c>
      <c r="C52" s="190"/>
      <c r="D52" s="190"/>
      <c r="G52" s="28"/>
      <c r="I52" s="14"/>
    </row>
    <row r="53" spans="2:20" x14ac:dyDescent="0.35">
      <c r="B53" s="10" t="s">
        <v>118</v>
      </c>
      <c r="C53" s="10" t="s">
        <v>45</v>
      </c>
      <c r="D53" s="10" t="s">
        <v>46</v>
      </c>
      <c r="E53" s="25">
        <v>44835</v>
      </c>
      <c r="F53" s="25">
        <v>44866</v>
      </c>
      <c r="G53" s="27">
        <v>44896</v>
      </c>
      <c r="H53" s="25">
        <v>44927</v>
      </c>
      <c r="I53" s="25">
        <v>44958</v>
      </c>
      <c r="J53" s="25">
        <v>44986</v>
      </c>
      <c r="K53" s="25">
        <v>45017</v>
      </c>
      <c r="L53" s="25">
        <v>45047</v>
      </c>
      <c r="M53" s="25">
        <v>45078</v>
      </c>
      <c r="N53" s="25">
        <v>45108</v>
      </c>
      <c r="O53" s="25">
        <v>45139</v>
      </c>
      <c r="P53" s="25">
        <v>45170</v>
      </c>
      <c r="Q53" s="25">
        <v>45200</v>
      </c>
      <c r="R53" s="25">
        <v>45231</v>
      </c>
      <c r="S53" s="25">
        <v>45261</v>
      </c>
      <c r="T53" s="11" t="s">
        <v>5</v>
      </c>
    </row>
    <row r="54" spans="2:20" x14ac:dyDescent="0.35">
      <c r="B54" s="87" t="str">
        <f>'MASTER Product Listing'!B3</f>
        <v>Client 1</v>
      </c>
      <c r="C54" s="87" t="str">
        <f>'MASTER Product Listing'!C3</f>
        <v>Product Grouping 1</v>
      </c>
      <c r="D54" s="87" t="str">
        <f>'MASTER Product Listing'!D3</f>
        <v>Product A (Example)</v>
      </c>
      <c r="E54" s="290" cm="1">
        <f t="array" aca="1" ref="E54" ca="1">IFERROR(_xlfn.XLOOKUP($D54,'Production Forecast'!$D:$D,'Production Forecast'!F:F)*IF('Cost Changes'!$D$11&lt;=E$53,INDIRECT("'"&amp;$D54&amp;" Cost"&amp;"'!$D$18")*(1+'Cost Changes'!$C$11),INDIRECT("'"&amp;$D54&amp;" Cost"&amp;"'!$D$18")),0)</f>
        <v>0</v>
      </c>
      <c r="F54" s="290" cm="1">
        <f t="array" aca="1" ref="F54" ca="1">IFERROR(_xlfn.XLOOKUP($D54,'Production Forecast'!$D:$D,'Production Forecast'!G:G)*IF('Cost Changes'!$D$11&lt;=F$53,INDIRECT("'"&amp;$D54&amp;" Cost"&amp;"'!$D$18")*(1+'Cost Changes'!$C$11),INDIRECT("'"&amp;$D54&amp;" Cost"&amp;"'!$D$18")),0)</f>
        <v>0</v>
      </c>
      <c r="G54" s="291" cm="1">
        <f t="array" aca="1" ref="G54" ca="1">IFERROR(_xlfn.XLOOKUP($D54,'Production Forecast'!$D:$D,'Production Forecast'!H:H)*IF('Cost Changes'!$D$11&lt;=G$53,INDIRECT("'"&amp;$D54&amp;" Cost"&amp;"'!$D$18")*(1+'Cost Changes'!$C$11),INDIRECT("'"&amp;$D54&amp;" Cost"&amp;"'!$D$18")),0)</f>
        <v>0</v>
      </c>
      <c r="H54" s="290" cm="1">
        <f t="array" aca="1" ref="H54" ca="1">IFERROR(_xlfn.XLOOKUP($D54,'Production Forecast'!$D:$D,'Production Forecast'!I:I)*IF('Cost Changes'!$D$11&lt;=H$53,INDIRECT("'"&amp;$D54&amp;" Cost"&amp;"'!$D$18")*(1+'Cost Changes'!$C$11),INDIRECT("'"&amp;$D54&amp;" Cost"&amp;"'!$D$18")),0)</f>
        <v>0</v>
      </c>
      <c r="I54" s="290" cm="1">
        <f t="array" aca="1" ref="I54" ca="1">IFERROR(_xlfn.XLOOKUP($D54,'Production Forecast'!$D:$D,'Production Forecast'!J:J)*IF('Cost Changes'!$D$11&lt;=I$53,INDIRECT("'"&amp;$D54&amp;" Cost"&amp;"'!$D$18")*(1+'Cost Changes'!$C$11),INDIRECT("'"&amp;$D54&amp;" Cost"&amp;"'!$D$18")),0)</f>
        <v>0</v>
      </c>
      <c r="J54" s="290" cm="1">
        <f t="array" aca="1" ref="J54" ca="1">IFERROR(_xlfn.XLOOKUP($D54,'Production Forecast'!$D:$D,'Production Forecast'!K:K)*IF('Cost Changes'!$D$11&lt;=J$53,INDIRECT("'"&amp;$D54&amp;" Cost"&amp;"'!$D$18")*(1+'Cost Changes'!$C$11),INDIRECT("'"&amp;$D54&amp;" Cost"&amp;"'!$D$18")),0)</f>
        <v>0</v>
      </c>
      <c r="K54" s="290" cm="1">
        <f t="array" aca="1" ref="K54" ca="1">IFERROR(_xlfn.XLOOKUP($D54,'Production Forecast'!$D:$D,'Production Forecast'!L:L)*IF('Cost Changes'!$D$11&lt;=K$53,INDIRECT("'"&amp;$D54&amp;" Cost"&amp;"'!$D$18")*(1+'Cost Changes'!$C$11),INDIRECT("'"&amp;$D54&amp;" Cost"&amp;"'!$D$18")),0)</f>
        <v>0</v>
      </c>
      <c r="L54" s="290" cm="1">
        <f t="array" aca="1" ref="L54" ca="1">IFERROR(_xlfn.XLOOKUP($D54,'Production Forecast'!$D:$D,'Production Forecast'!M:M)*IF('Cost Changes'!$D$11&lt;=L$53,INDIRECT("'"&amp;$D54&amp;" Cost"&amp;"'!$D$18")*(1+'Cost Changes'!$C$11),INDIRECT("'"&amp;$D54&amp;" Cost"&amp;"'!$D$18")),0)</f>
        <v>0</v>
      </c>
      <c r="M54" s="290" cm="1">
        <f t="array" aca="1" ref="M54" ca="1">IFERROR(_xlfn.XLOOKUP($D54,'Production Forecast'!$D:$D,'Production Forecast'!N:N)*IF('Cost Changes'!$D$11&lt;=M$53,INDIRECT("'"&amp;$D54&amp;" Cost"&amp;"'!$D$18")*(1+'Cost Changes'!$C$11),INDIRECT("'"&amp;$D54&amp;" Cost"&amp;"'!$D$18")),0)</f>
        <v>0</v>
      </c>
      <c r="N54" s="290" cm="1">
        <f t="array" aca="1" ref="N54" ca="1">IFERROR(_xlfn.XLOOKUP($D54,'Production Forecast'!$D:$D,'Production Forecast'!O:O)*IF('Cost Changes'!$D$11&lt;=N$53,INDIRECT("'"&amp;$D54&amp;" Cost"&amp;"'!$D$18")*(1+'Cost Changes'!$C$11),INDIRECT("'"&amp;$D54&amp;" Cost"&amp;"'!$D$18")),0)</f>
        <v>0</v>
      </c>
      <c r="O54" s="290" cm="1">
        <f t="array" aca="1" ref="O54" ca="1">IFERROR(_xlfn.XLOOKUP($D54,'Production Forecast'!$D:$D,'Production Forecast'!P:P)*IF('Cost Changes'!$D$11&lt;=O$53,INDIRECT("'"&amp;$D54&amp;" Cost"&amp;"'!$D$18")*(1+'Cost Changes'!$C$11),INDIRECT("'"&amp;$D54&amp;" Cost"&amp;"'!$D$18")),0)</f>
        <v>0</v>
      </c>
      <c r="P54" s="290" cm="1">
        <f t="array" aca="1" ref="P54" ca="1">IFERROR(_xlfn.XLOOKUP($D54,'Production Forecast'!$D:$D,'Production Forecast'!Q:Q)*IF('Cost Changes'!$D$11&lt;=P$53,INDIRECT("'"&amp;$D54&amp;" Cost"&amp;"'!$D$18")*(1+'Cost Changes'!$C$11),INDIRECT("'"&amp;$D54&amp;" Cost"&amp;"'!$D$18")),0)</f>
        <v>0</v>
      </c>
      <c r="Q54" s="290" cm="1">
        <f t="array" aca="1" ref="Q54" ca="1">IFERROR(_xlfn.XLOOKUP($D54,'Production Forecast'!$D:$D,'Production Forecast'!R:R)*IF('Cost Changes'!$D$11&lt;=Q$53,INDIRECT("'"&amp;$D54&amp;" Cost"&amp;"'!$D$18")*(1+'Cost Changes'!$C$11),INDIRECT("'"&amp;$D54&amp;" Cost"&amp;"'!$D$18")),0)</f>
        <v>0</v>
      </c>
      <c r="R54" s="290" cm="1">
        <f t="array" aca="1" ref="R54" ca="1">IFERROR(_xlfn.XLOOKUP($D54,'Production Forecast'!$D:$D,'Production Forecast'!S:S)*IF('Cost Changes'!$D$11&lt;=R$53,INDIRECT("'"&amp;$D54&amp;" Cost"&amp;"'!$D$18")*(1+'Cost Changes'!$C$11),INDIRECT("'"&amp;$D54&amp;" Cost"&amp;"'!$D$18")),0)</f>
        <v>0</v>
      </c>
      <c r="S54" s="290" cm="1">
        <f t="array" aca="1" ref="S54" ca="1">IFERROR(_xlfn.XLOOKUP($D54,'Production Forecast'!$D:$D,'Production Forecast'!T:T)*IF('Cost Changes'!$D$11&lt;=S$53,INDIRECT("'"&amp;$D54&amp;" Cost"&amp;"'!$D$18")*(1+'Cost Changes'!$C$11),INDIRECT("'"&amp;$D54&amp;" Cost"&amp;"'!$D$18")),0)</f>
        <v>0</v>
      </c>
      <c r="T54" s="292">
        <f t="shared" ref="T54:T61" ca="1" si="6">SUM(H54:S54)</f>
        <v>0</v>
      </c>
    </row>
    <row r="55" spans="2:20" x14ac:dyDescent="0.35">
      <c r="B55" s="88" t="str">
        <f>'MASTER Product Listing'!B4</f>
        <v>Client 1</v>
      </c>
      <c r="C55" s="88" t="str">
        <f>'MASTER Product Listing'!C4</f>
        <v>Product Grouping 2</v>
      </c>
      <c r="D55" s="88" t="str">
        <f>'MASTER Product Listing'!D4</f>
        <v>Product B</v>
      </c>
      <c r="E55" s="293" cm="1">
        <f t="array" aca="1" ref="E55" ca="1">IFERROR(_xlfn.XLOOKUP($D55,'Production Forecast'!$D:$D,'Production Forecast'!F:F)*IF('Cost Changes'!$D$11&lt;=E$53,INDIRECT("'"&amp;$D55&amp;" Cost"&amp;"'!$D$18")*(1+'Cost Changes'!$C$11),INDIRECT("'"&amp;$D55&amp;" Cost"&amp;"'!$D$18")),0)</f>
        <v>0</v>
      </c>
      <c r="F55" s="293" cm="1">
        <f t="array" aca="1" ref="F55" ca="1">IFERROR(_xlfn.XLOOKUP($D55,'Production Forecast'!$D:$D,'Production Forecast'!G:G)*IF('Cost Changes'!$D$11&lt;=F$53,INDIRECT("'"&amp;$D55&amp;" Cost"&amp;"'!$D$18")*(1+'Cost Changes'!$C$11),INDIRECT("'"&amp;$D55&amp;" Cost"&amp;"'!$D$18")),0)</f>
        <v>0</v>
      </c>
      <c r="G55" s="294" cm="1">
        <f t="array" aca="1" ref="G55" ca="1">IFERROR(_xlfn.XLOOKUP($D55,'Production Forecast'!$D:$D,'Production Forecast'!H:H)*IF('Cost Changes'!$D$11&lt;=G$53,INDIRECT("'"&amp;$D55&amp;" Cost"&amp;"'!$D$18")*(1+'Cost Changes'!$C$11),INDIRECT("'"&amp;$D55&amp;" Cost"&amp;"'!$D$18")),0)</f>
        <v>0</v>
      </c>
      <c r="H55" s="293" cm="1">
        <f t="array" aca="1" ref="H55" ca="1">IFERROR(_xlfn.XLOOKUP($D55,'Production Forecast'!$D:$D,'Production Forecast'!I:I)*IF('Cost Changes'!$D$11&lt;=H$53,INDIRECT("'"&amp;$D55&amp;" Cost"&amp;"'!$D$18")*(1+'Cost Changes'!$C$11),INDIRECT("'"&amp;$D55&amp;" Cost"&amp;"'!$D$18")),0)</f>
        <v>0</v>
      </c>
      <c r="I55" s="293" cm="1">
        <f t="array" aca="1" ref="I55" ca="1">IFERROR(_xlfn.XLOOKUP($D55,'Production Forecast'!$D:$D,'Production Forecast'!J:J)*IF('Cost Changes'!$D$11&lt;=I$53,INDIRECT("'"&amp;$D55&amp;" Cost"&amp;"'!$D$18")*(1+'Cost Changes'!$C$11),INDIRECT("'"&amp;$D55&amp;" Cost"&amp;"'!$D$18")),0)</f>
        <v>0</v>
      </c>
      <c r="J55" s="293" cm="1">
        <f t="array" aca="1" ref="J55" ca="1">IFERROR(_xlfn.XLOOKUP($D55,'Production Forecast'!$D:$D,'Production Forecast'!K:K)*IF('Cost Changes'!$D$11&lt;=J$53,INDIRECT("'"&amp;$D55&amp;" Cost"&amp;"'!$D$18")*(1+'Cost Changes'!$C$11),INDIRECT("'"&amp;$D55&amp;" Cost"&amp;"'!$D$18")),0)</f>
        <v>0</v>
      </c>
      <c r="K55" s="293" cm="1">
        <f t="array" aca="1" ref="K55" ca="1">IFERROR(_xlfn.XLOOKUP($D55,'Production Forecast'!$D:$D,'Production Forecast'!L:L)*IF('Cost Changes'!$D$11&lt;=K$53,INDIRECT("'"&amp;$D55&amp;" Cost"&amp;"'!$D$18")*(1+'Cost Changes'!$C$11),INDIRECT("'"&amp;$D55&amp;" Cost"&amp;"'!$D$18")),0)</f>
        <v>0</v>
      </c>
      <c r="L55" s="293" cm="1">
        <f t="array" aca="1" ref="L55" ca="1">IFERROR(_xlfn.XLOOKUP($D55,'Production Forecast'!$D:$D,'Production Forecast'!M:M)*IF('Cost Changes'!$D$11&lt;=L$53,INDIRECT("'"&amp;$D55&amp;" Cost"&amp;"'!$D$18")*(1+'Cost Changes'!$C$11),INDIRECT("'"&amp;$D55&amp;" Cost"&amp;"'!$D$18")),0)</f>
        <v>0</v>
      </c>
      <c r="M55" s="293" cm="1">
        <f t="array" aca="1" ref="M55" ca="1">IFERROR(_xlfn.XLOOKUP($D55,'Production Forecast'!$D:$D,'Production Forecast'!N:N)*IF('Cost Changes'!$D$11&lt;=M$53,INDIRECT("'"&amp;$D55&amp;" Cost"&amp;"'!$D$18")*(1+'Cost Changes'!$C$11),INDIRECT("'"&amp;$D55&amp;" Cost"&amp;"'!$D$18")),0)</f>
        <v>0</v>
      </c>
      <c r="N55" s="293" cm="1">
        <f t="array" aca="1" ref="N55" ca="1">IFERROR(_xlfn.XLOOKUP($D55,'Production Forecast'!$D:$D,'Production Forecast'!O:O)*IF('Cost Changes'!$D$11&lt;=N$53,INDIRECT("'"&amp;$D55&amp;" Cost"&amp;"'!$D$18")*(1+'Cost Changes'!$C$11),INDIRECT("'"&amp;$D55&amp;" Cost"&amp;"'!$D$18")),0)</f>
        <v>0</v>
      </c>
      <c r="O55" s="293" cm="1">
        <f t="array" aca="1" ref="O55" ca="1">IFERROR(_xlfn.XLOOKUP($D55,'Production Forecast'!$D:$D,'Production Forecast'!P:P)*IF('Cost Changes'!$D$11&lt;=O$53,INDIRECT("'"&amp;$D55&amp;" Cost"&amp;"'!$D$18")*(1+'Cost Changes'!$C$11),INDIRECT("'"&amp;$D55&amp;" Cost"&amp;"'!$D$18")),0)</f>
        <v>0</v>
      </c>
      <c r="P55" s="293" cm="1">
        <f t="array" aca="1" ref="P55" ca="1">IFERROR(_xlfn.XLOOKUP($D55,'Production Forecast'!$D:$D,'Production Forecast'!Q:Q)*IF('Cost Changes'!$D$11&lt;=P$53,INDIRECT("'"&amp;$D55&amp;" Cost"&amp;"'!$D$18")*(1+'Cost Changes'!$C$11),INDIRECT("'"&amp;$D55&amp;" Cost"&amp;"'!$D$18")),0)</f>
        <v>0</v>
      </c>
      <c r="Q55" s="293" cm="1">
        <f t="array" aca="1" ref="Q55" ca="1">IFERROR(_xlfn.XLOOKUP($D55,'Production Forecast'!$D:$D,'Production Forecast'!R:R)*IF('Cost Changes'!$D$11&lt;=Q$53,INDIRECT("'"&amp;$D55&amp;" Cost"&amp;"'!$D$18")*(1+'Cost Changes'!$C$11),INDIRECT("'"&amp;$D55&amp;" Cost"&amp;"'!$D$18")),0)</f>
        <v>0</v>
      </c>
      <c r="R55" s="293" cm="1">
        <f t="array" aca="1" ref="R55" ca="1">IFERROR(_xlfn.XLOOKUP($D55,'Production Forecast'!$D:$D,'Production Forecast'!S:S)*IF('Cost Changes'!$D$11&lt;=R$53,INDIRECT("'"&amp;$D55&amp;" Cost"&amp;"'!$D$18")*(1+'Cost Changes'!$C$11),INDIRECT("'"&amp;$D55&amp;" Cost"&amp;"'!$D$18")),0)</f>
        <v>0</v>
      </c>
      <c r="S55" s="293" cm="1">
        <f t="array" aca="1" ref="S55" ca="1">IFERROR(_xlfn.XLOOKUP($D55,'Production Forecast'!$D:$D,'Production Forecast'!T:T)*IF('Cost Changes'!$D$11&lt;=S$53,INDIRECT("'"&amp;$D55&amp;" Cost"&amp;"'!$D$18")*(1+'Cost Changes'!$C$11),INDIRECT("'"&amp;$D55&amp;" Cost"&amp;"'!$D$18")),0)</f>
        <v>0</v>
      </c>
      <c r="T55" s="295">
        <f t="shared" ca="1" si="6"/>
        <v>0</v>
      </c>
    </row>
    <row r="56" spans="2:20" x14ac:dyDescent="0.35">
      <c r="B56" s="89" t="str">
        <f>'MASTER Product Listing'!B5</f>
        <v>Client 2</v>
      </c>
      <c r="C56" s="89" t="str">
        <f>'MASTER Product Listing'!C5</f>
        <v>Product Grouping 3</v>
      </c>
      <c r="D56" s="89" t="str">
        <f>'MASTER Product Listing'!D5</f>
        <v>Product C</v>
      </c>
      <c r="E56" s="293" cm="1">
        <f t="array" aca="1" ref="E56" ca="1">IFERROR(_xlfn.XLOOKUP($D56,'Production Forecast'!$D:$D,'Production Forecast'!F:F)*IF('Cost Changes'!$D$11&lt;=E$53,INDIRECT("'"&amp;$D56&amp;" Cost"&amp;"'!$D$18")*(1+'Cost Changes'!$C$11),INDIRECT("'"&amp;$D56&amp;" Cost"&amp;"'!$D$18")),0)</f>
        <v>0</v>
      </c>
      <c r="F56" s="293" cm="1">
        <f t="array" aca="1" ref="F56" ca="1">IFERROR(_xlfn.XLOOKUP($D56,'Production Forecast'!$D:$D,'Production Forecast'!G:G)*IF('Cost Changes'!$D$11&lt;=F$53,INDIRECT("'"&amp;$D56&amp;" Cost"&amp;"'!$D$18")*(1+'Cost Changes'!$C$11),INDIRECT("'"&amp;$D56&amp;" Cost"&amp;"'!$D$18")),0)</f>
        <v>0</v>
      </c>
      <c r="G56" s="294" cm="1">
        <f t="array" aca="1" ref="G56" ca="1">IFERROR(_xlfn.XLOOKUP($D56,'Production Forecast'!$D:$D,'Production Forecast'!H:H)*IF('Cost Changes'!$D$11&lt;=G$53,INDIRECT("'"&amp;$D56&amp;" Cost"&amp;"'!$D$18")*(1+'Cost Changes'!$C$11),INDIRECT("'"&amp;$D56&amp;" Cost"&amp;"'!$D$18")),0)</f>
        <v>0</v>
      </c>
      <c r="H56" s="293" cm="1">
        <f t="array" aca="1" ref="H56" ca="1">IFERROR(_xlfn.XLOOKUP($D56,'Production Forecast'!$D:$D,'Production Forecast'!I:I)*IF('Cost Changes'!$D$11&lt;=H$53,INDIRECT("'"&amp;$D56&amp;" Cost"&amp;"'!$D$18")*(1+'Cost Changes'!$C$11),INDIRECT("'"&amp;$D56&amp;" Cost"&amp;"'!$D$18")),0)</f>
        <v>0</v>
      </c>
      <c r="I56" s="293" cm="1">
        <f t="array" aca="1" ref="I56" ca="1">IFERROR(_xlfn.XLOOKUP($D56,'Production Forecast'!$D:$D,'Production Forecast'!J:J)*IF('Cost Changes'!$D$11&lt;=I$53,INDIRECT("'"&amp;$D56&amp;" Cost"&amp;"'!$D$18")*(1+'Cost Changes'!$C$11),INDIRECT("'"&amp;$D56&amp;" Cost"&amp;"'!$D$18")),0)</f>
        <v>0</v>
      </c>
      <c r="J56" s="293" cm="1">
        <f t="array" aca="1" ref="J56" ca="1">IFERROR(_xlfn.XLOOKUP($D56,'Production Forecast'!$D:$D,'Production Forecast'!K:K)*IF('Cost Changes'!$D$11&lt;=J$53,INDIRECT("'"&amp;$D56&amp;" Cost"&amp;"'!$D$18")*(1+'Cost Changes'!$C$11),INDIRECT("'"&amp;$D56&amp;" Cost"&amp;"'!$D$18")),0)</f>
        <v>0</v>
      </c>
      <c r="K56" s="293" cm="1">
        <f t="array" aca="1" ref="K56" ca="1">IFERROR(_xlfn.XLOOKUP($D56,'Production Forecast'!$D:$D,'Production Forecast'!L:L)*IF('Cost Changes'!$D$11&lt;=K$53,INDIRECT("'"&amp;$D56&amp;" Cost"&amp;"'!$D$18")*(1+'Cost Changes'!$C$11),INDIRECT("'"&amp;$D56&amp;" Cost"&amp;"'!$D$18")),0)</f>
        <v>0</v>
      </c>
      <c r="L56" s="293" cm="1">
        <f t="array" aca="1" ref="L56" ca="1">IFERROR(_xlfn.XLOOKUP($D56,'Production Forecast'!$D:$D,'Production Forecast'!M:M)*IF('Cost Changes'!$D$11&lt;=L$53,INDIRECT("'"&amp;$D56&amp;" Cost"&amp;"'!$D$18")*(1+'Cost Changes'!$C$11),INDIRECT("'"&amp;$D56&amp;" Cost"&amp;"'!$D$18")),0)</f>
        <v>0</v>
      </c>
      <c r="M56" s="293" cm="1">
        <f t="array" aca="1" ref="M56" ca="1">IFERROR(_xlfn.XLOOKUP($D56,'Production Forecast'!$D:$D,'Production Forecast'!N:N)*IF('Cost Changes'!$D$11&lt;=M$53,INDIRECT("'"&amp;$D56&amp;" Cost"&amp;"'!$D$18")*(1+'Cost Changes'!$C$11),INDIRECT("'"&amp;$D56&amp;" Cost"&amp;"'!$D$18")),0)</f>
        <v>0</v>
      </c>
      <c r="N56" s="293" cm="1">
        <f t="array" aca="1" ref="N56" ca="1">IFERROR(_xlfn.XLOOKUP($D56,'Production Forecast'!$D:$D,'Production Forecast'!O:O)*IF('Cost Changes'!$D$11&lt;=N$53,INDIRECT("'"&amp;$D56&amp;" Cost"&amp;"'!$D$18")*(1+'Cost Changes'!$C$11),INDIRECT("'"&amp;$D56&amp;" Cost"&amp;"'!$D$18")),0)</f>
        <v>0</v>
      </c>
      <c r="O56" s="293" cm="1">
        <f t="array" aca="1" ref="O56" ca="1">IFERROR(_xlfn.XLOOKUP($D56,'Production Forecast'!$D:$D,'Production Forecast'!P:P)*IF('Cost Changes'!$D$11&lt;=O$53,INDIRECT("'"&amp;$D56&amp;" Cost"&amp;"'!$D$18")*(1+'Cost Changes'!$C$11),INDIRECT("'"&amp;$D56&amp;" Cost"&amp;"'!$D$18")),0)</f>
        <v>0</v>
      </c>
      <c r="P56" s="293" cm="1">
        <f t="array" aca="1" ref="P56" ca="1">IFERROR(_xlfn.XLOOKUP($D56,'Production Forecast'!$D:$D,'Production Forecast'!Q:Q)*IF('Cost Changes'!$D$11&lt;=P$53,INDIRECT("'"&amp;$D56&amp;" Cost"&amp;"'!$D$18")*(1+'Cost Changes'!$C$11),INDIRECT("'"&amp;$D56&amp;" Cost"&amp;"'!$D$18")),0)</f>
        <v>0</v>
      </c>
      <c r="Q56" s="293" cm="1">
        <f t="array" aca="1" ref="Q56" ca="1">IFERROR(_xlfn.XLOOKUP($D56,'Production Forecast'!$D:$D,'Production Forecast'!R:R)*IF('Cost Changes'!$D$11&lt;=Q$53,INDIRECT("'"&amp;$D56&amp;" Cost"&amp;"'!$D$18")*(1+'Cost Changes'!$C$11),INDIRECT("'"&amp;$D56&amp;" Cost"&amp;"'!$D$18")),0)</f>
        <v>0</v>
      </c>
      <c r="R56" s="293" cm="1">
        <f t="array" aca="1" ref="R56" ca="1">IFERROR(_xlfn.XLOOKUP($D56,'Production Forecast'!$D:$D,'Production Forecast'!S:S)*IF('Cost Changes'!$D$11&lt;=R$53,INDIRECT("'"&amp;$D56&amp;" Cost"&amp;"'!$D$18")*(1+'Cost Changes'!$C$11),INDIRECT("'"&amp;$D56&amp;" Cost"&amp;"'!$D$18")),0)</f>
        <v>0</v>
      </c>
      <c r="S56" s="293" cm="1">
        <f t="array" aca="1" ref="S56" ca="1">IFERROR(_xlfn.XLOOKUP($D56,'Production Forecast'!$D:$D,'Production Forecast'!T:T)*IF('Cost Changes'!$D$11&lt;=S$53,INDIRECT("'"&amp;$D56&amp;" Cost"&amp;"'!$D$18")*(1+'Cost Changes'!$C$11),INDIRECT("'"&amp;$D56&amp;" Cost"&amp;"'!$D$18")),0)</f>
        <v>0</v>
      </c>
      <c r="T56" s="295">
        <f t="shared" ca="1" si="6"/>
        <v>0</v>
      </c>
    </row>
    <row r="57" spans="2:20" x14ac:dyDescent="0.35">
      <c r="B57" s="88" t="str">
        <f>'MASTER Product Listing'!B6</f>
        <v>Client 2</v>
      </c>
      <c r="C57" s="88" t="str">
        <f>'MASTER Product Listing'!C6</f>
        <v>Product Grouping 3</v>
      </c>
      <c r="D57" s="88" t="str">
        <f>'MASTER Product Listing'!D6</f>
        <v>Product D</v>
      </c>
      <c r="E57" s="293" cm="1">
        <f t="array" aca="1" ref="E57" ca="1">IFERROR(_xlfn.XLOOKUP($D57,'Production Forecast'!$D:$D,'Production Forecast'!F:F)*IF('Cost Changes'!$D$11&lt;=E$53,INDIRECT("'"&amp;$D57&amp;" Cost"&amp;"'!$D$18")*(1+'Cost Changes'!$C$11),INDIRECT("'"&amp;$D57&amp;" Cost"&amp;"'!$D$18")),0)</f>
        <v>0</v>
      </c>
      <c r="F57" s="293" cm="1">
        <f t="array" aca="1" ref="F57" ca="1">IFERROR(_xlfn.XLOOKUP($D57,'Production Forecast'!$D:$D,'Production Forecast'!G:G)*IF('Cost Changes'!$D$11&lt;=F$53,INDIRECT("'"&amp;$D57&amp;" Cost"&amp;"'!$D$18")*(1+'Cost Changes'!$C$11),INDIRECT("'"&amp;$D57&amp;" Cost"&amp;"'!$D$18")),0)</f>
        <v>0</v>
      </c>
      <c r="G57" s="294" cm="1">
        <f t="array" aca="1" ref="G57" ca="1">IFERROR(_xlfn.XLOOKUP($D57,'Production Forecast'!$D:$D,'Production Forecast'!H:H)*IF('Cost Changes'!$D$11&lt;=G$53,INDIRECT("'"&amp;$D57&amp;" Cost"&amp;"'!$D$18")*(1+'Cost Changes'!$C$11),INDIRECT("'"&amp;$D57&amp;" Cost"&amp;"'!$D$18")),0)</f>
        <v>0</v>
      </c>
      <c r="H57" s="293" cm="1">
        <f t="array" aca="1" ref="H57" ca="1">IFERROR(_xlfn.XLOOKUP($D57,'Production Forecast'!$D:$D,'Production Forecast'!I:I)*IF('Cost Changes'!$D$11&lt;=H$53,INDIRECT("'"&amp;$D57&amp;" Cost"&amp;"'!$D$18")*(1+'Cost Changes'!$C$11),INDIRECT("'"&amp;$D57&amp;" Cost"&amp;"'!$D$18")),0)</f>
        <v>0</v>
      </c>
      <c r="I57" s="293" cm="1">
        <f t="array" aca="1" ref="I57" ca="1">IFERROR(_xlfn.XLOOKUP($D57,'Production Forecast'!$D:$D,'Production Forecast'!J:J)*IF('Cost Changes'!$D$11&lt;=I$53,INDIRECT("'"&amp;$D57&amp;" Cost"&amp;"'!$D$18")*(1+'Cost Changes'!$C$11),INDIRECT("'"&amp;$D57&amp;" Cost"&amp;"'!$D$18")),0)</f>
        <v>0</v>
      </c>
      <c r="J57" s="293" cm="1">
        <f t="array" aca="1" ref="J57" ca="1">IFERROR(_xlfn.XLOOKUP($D57,'Production Forecast'!$D:$D,'Production Forecast'!K:K)*IF('Cost Changes'!$D$11&lt;=J$53,INDIRECT("'"&amp;$D57&amp;" Cost"&amp;"'!$D$18")*(1+'Cost Changes'!$C$11),INDIRECT("'"&amp;$D57&amp;" Cost"&amp;"'!$D$18")),0)</f>
        <v>0</v>
      </c>
      <c r="K57" s="293" cm="1">
        <f t="array" aca="1" ref="K57" ca="1">IFERROR(_xlfn.XLOOKUP($D57,'Production Forecast'!$D:$D,'Production Forecast'!L:L)*IF('Cost Changes'!$D$11&lt;=K$53,INDIRECT("'"&amp;$D57&amp;" Cost"&amp;"'!$D$18")*(1+'Cost Changes'!$C$11),INDIRECT("'"&amp;$D57&amp;" Cost"&amp;"'!$D$18")),0)</f>
        <v>0</v>
      </c>
      <c r="L57" s="293" cm="1">
        <f t="array" aca="1" ref="L57" ca="1">IFERROR(_xlfn.XLOOKUP($D57,'Production Forecast'!$D:$D,'Production Forecast'!M:M)*IF('Cost Changes'!$D$11&lt;=L$53,INDIRECT("'"&amp;$D57&amp;" Cost"&amp;"'!$D$18")*(1+'Cost Changes'!$C$11),INDIRECT("'"&amp;$D57&amp;" Cost"&amp;"'!$D$18")),0)</f>
        <v>0</v>
      </c>
      <c r="M57" s="293" cm="1">
        <f t="array" aca="1" ref="M57" ca="1">IFERROR(_xlfn.XLOOKUP($D57,'Production Forecast'!$D:$D,'Production Forecast'!N:N)*IF('Cost Changes'!$D$11&lt;=M$53,INDIRECT("'"&amp;$D57&amp;" Cost"&amp;"'!$D$18")*(1+'Cost Changes'!$C$11),INDIRECT("'"&amp;$D57&amp;" Cost"&amp;"'!$D$18")),0)</f>
        <v>0</v>
      </c>
      <c r="N57" s="293" cm="1">
        <f t="array" aca="1" ref="N57" ca="1">IFERROR(_xlfn.XLOOKUP($D57,'Production Forecast'!$D:$D,'Production Forecast'!O:O)*IF('Cost Changes'!$D$11&lt;=N$53,INDIRECT("'"&amp;$D57&amp;" Cost"&amp;"'!$D$18")*(1+'Cost Changes'!$C$11),INDIRECT("'"&amp;$D57&amp;" Cost"&amp;"'!$D$18")),0)</f>
        <v>0</v>
      </c>
      <c r="O57" s="293" cm="1">
        <f t="array" aca="1" ref="O57" ca="1">IFERROR(_xlfn.XLOOKUP($D57,'Production Forecast'!$D:$D,'Production Forecast'!P:P)*IF('Cost Changes'!$D$11&lt;=O$53,INDIRECT("'"&amp;$D57&amp;" Cost"&amp;"'!$D$18")*(1+'Cost Changes'!$C$11),INDIRECT("'"&amp;$D57&amp;" Cost"&amp;"'!$D$18")),0)</f>
        <v>0</v>
      </c>
      <c r="P57" s="293" cm="1">
        <f t="array" aca="1" ref="P57" ca="1">IFERROR(_xlfn.XLOOKUP($D57,'Production Forecast'!$D:$D,'Production Forecast'!Q:Q)*IF('Cost Changes'!$D$11&lt;=P$53,INDIRECT("'"&amp;$D57&amp;" Cost"&amp;"'!$D$18")*(1+'Cost Changes'!$C$11),INDIRECT("'"&amp;$D57&amp;" Cost"&amp;"'!$D$18")),0)</f>
        <v>0</v>
      </c>
      <c r="Q57" s="293" cm="1">
        <f t="array" aca="1" ref="Q57" ca="1">IFERROR(_xlfn.XLOOKUP($D57,'Production Forecast'!$D:$D,'Production Forecast'!R:R)*IF('Cost Changes'!$D$11&lt;=Q$53,INDIRECT("'"&amp;$D57&amp;" Cost"&amp;"'!$D$18")*(1+'Cost Changes'!$C$11),INDIRECT("'"&amp;$D57&amp;" Cost"&amp;"'!$D$18")),0)</f>
        <v>0</v>
      </c>
      <c r="R57" s="293" cm="1">
        <f t="array" aca="1" ref="R57" ca="1">IFERROR(_xlfn.XLOOKUP($D57,'Production Forecast'!$D:$D,'Production Forecast'!S:S)*IF('Cost Changes'!$D$11&lt;=R$53,INDIRECT("'"&amp;$D57&amp;" Cost"&amp;"'!$D$18")*(1+'Cost Changes'!$C$11),INDIRECT("'"&amp;$D57&amp;" Cost"&amp;"'!$D$18")),0)</f>
        <v>0</v>
      </c>
      <c r="S57" s="293" cm="1">
        <f t="array" aca="1" ref="S57" ca="1">IFERROR(_xlfn.XLOOKUP($D57,'Production Forecast'!$D:$D,'Production Forecast'!T:T)*IF('Cost Changes'!$D$11&lt;=S$53,INDIRECT("'"&amp;$D57&amp;" Cost"&amp;"'!$D$18")*(1+'Cost Changes'!$C$11),INDIRECT("'"&amp;$D57&amp;" Cost"&amp;"'!$D$18")),0)</f>
        <v>0</v>
      </c>
      <c r="T57" s="295">
        <f t="shared" ca="1" si="6"/>
        <v>0</v>
      </c>
    </row>
    <row r="58" spans="2:20" hidden="1" outlineLevel="1" x14ac:dyDescent="0.35">
      <c r="B58" s="88" t="str">
        <f>'MASTER Product Listing'!B7</f>
        <v>Additional Product</v>
      </c>
      <c r="C58" s="88">
        <f>'MASTER Product Listing'!C7</f>
        <v>0</v>
      </c>
      <c r="D58" s="88">
        <f>'MASTER Product Listing'!D7</f>
        <v>0</v>
      </c>
      <c r="E58" s="293" cm="1">
        <f t="array" aca="1" ref="E58" ca="1">IFERROR(_xlfn.XLOOKUP($D58,'Production Forecast'!$D:$D,'Production Forecast'!F:F)*IF('Cost Changes'!$D$11&lt;=E$53,INDIRECT("'"&amp;$D58&amp;" Cost"&amp;"'!$D$18")*(1+'Cost Changes'!$C$11),INDIRECT("'"&amp;$D58&amp;" Cost"&amp;"'!$D$18")),0)</f>
        <v>0</v>
      </c>
      <c r="F58" s="293" cm="1">
        <f t="array" aca="1" ref="F58" ca="1">IFERROR(_xlfn.XLOOKUP($D58,'Production Forecast'!$D:$D,'Production Forecast'!G:G)*IF('Cost Changes'!$D$11&lt;=F$53,INDIRECT("'"&amp;$D58&amp;" Cost"&amp;"'!$D$18")*(1+'Cost Changes'!$C$11),INDIRECT("'"&amp;$D58&amp;" Cost"&amp;"'!$D$18")),0)</f>
        <v>0</v>
      </c>
      <c r="G58" s="294" cm="1">
        <f t="array" aca="1" ref="G58" ca="1">IFERROR(_xlfn.XLOOKUP($D58,'Production Forecast'!$D:$D,'Production Forecast'!H:H)*IF('Cost Changes'!$D$11&lt;=G$53,INDIRECT("'"&amp;$D58&amp;" Cost"&amp;"'!$D$18")*(1+'Cost Changes'!$C$11),INDIRECT("'"&amp;$D58&amp;" Cost"&amp;"'!$D$18")),0)</f>
        <v>0</v>
      </c>
      <c r="H58" s="293" cm="1">
        <f t="array" aca="1" ref="H58" ca="1">IFERROR(_xlfn.XLOOKUP($D58,'Production Forecast'!$D:$D,'Production Forecast'!I:I)*IF('Cost Changes'!$D$11&lt;=H$53,INDIRECT("'"&amp;$D58&amp;" Cost"&amp;"'!$D$18")*(1+'Cost Changes'!$C$11),INDIRECT("'"&amp;$D58&amp;" Cost"&amp;"'!$D$18")),0)</f>
        <v>0</v>
      </c>
      <c r="I58" s="293" cm="1">
        <f t="array" aca="1" ref="I58" ca="1">IFERROR(_xlfn.XLOOKUP($D58,'Production Forecast'!$D:$D,'Production Forecast'!J:J)*IF('Cost Changes'!$D$11&lt;=I$53,INDIRECT("'"&amp;$D58&amp;" Cost"&amp;"'!$D$18")*(1+'Cost Changes'!$C$11),INDIRECT("'"&amp;$D58&amp;" Cost"&amp;"'!$D$18")),0)</f>
        <v>0</v>
      </c>
      <c r="J58" s="293" cm="1">
        <f t="array" aca="1" ref="J58" ca="1">IFERROR(_xlfn.XLOOKUP($D58,'Production Forecast'!$D:$D,'Production Forecast'!K:K)*IF('Cost Changes'!$D$11&lt;=J$53,INDIRECT("'"&amp;$D58&amp;" Cost"&amp;"'!$D$18")*(1+'Cost Changes'!$C$11),INDIRECT("'"&amp;$D58&amp;" Cost"&amp;"'!$D$18")),0)</f>
        <v>0</v>
      </c>
      <c r="K58" s="293" cm="1">
        <f t="array" aca="1" ref="K58" ca="1">IFERROR(_xlfn.XLOOKUP($D58,'Production Forecast'!$D:$D,'Production Forecast'!L:L)*IF('Cost Changes'!$D$11&lt;=K$53,INDIRECT("'"&amp;$D58&amp;" Cost"&amp;"'!$D$18")*(1+'Cost Changes'!$C$11),INDIRECT("'"&amp;$D58&amp;" Cost"&amp;"'!$D$18")),0)</f>
        <v>0</v>
      </c>
      <c r="L58" s="293" cm="1">
        <f t="array" aca="1" ref="L58" ca="1">IFERROR(_xlfn.XLOOKUP($D58,'Production Forecast'!$D:$D,'Production Forecast'!M:M)*IF('Cost Changes'!$D$11&lt;=L$53,INDIRECT("'"&amp;$D58&amp;" Cost"&amp;"'!$D$18")*(1+'Cost Changes'!$C$11),INDIRECT("'"&amp;$D58&amp;" Cost"&amp;"'!$D$18")),0)</f>
        <v>0</v>
      </c>
      <c r="M58" s="293" cm="1">
        <f t="array" aca="1" ref="M58" ca="1">IFERROR(_xlfn.XLOOKUP($D58,'Production Forecast'!$D:$D,'Production Forecast'!N:N)*IF('Cost Changes'!$D$11&lt;=M$53,INDIRECT("'"&amp;$D58&amp;" Cost"&amp;"'!$D$18")*(1+'Cost Changes'!$C$11),INDIRECT("'"&amp;$D58&amp;" Cost"&amp;"'!$D$18")),0)</f>
        <v>0</v>
      </c>
      <c r="N58" s="293" cm="1">
        <f t="array" aca="1" ref="N58" ca="1">IFERROR(_xlfn.XLOOKUP($D58,'Production Forecast'!$D:$D,'Production Forecast'!O:O)*IF('Cost Changes'!$D$11&lt;=N$53,INDIRECT("'"&amp;$D58&amp;" Cost"&amp;"'!$D$18")*(1+'Cost Changes'!$C$11),INDIRECT("'"&amp;$D58&amp;" Cost"&amp;"'!$D$18")),0)</f>
        <v>0</v>
      </c>
      <c r="O58" s="293" cm="1">
        <f t="array" aca="1" ref="O58" ca="1">IFERROR(_xlfn.XLOOKUP($D58,'Production Forecast'!$D:$D,'Production Forecast'!P:P)*IF('Cost Changes'!$D$11&lt;=O$53,INDIRECT("'"&amp;$D58&amp;" Cost"&amp;"'!$D$18")*(1+'Cost Changes'!$C$11),INDIRECT("'"&amp;$D58&amp;" Cost"&amp;"'!$D$18")),0)</f>
        <v>0</v>
      </c>
      <c r="P58" s="293" cm="1">
        <f t="array" aca="1" ref="P58" ca="1">IFERROR(_xlfn.XLOOKUP($D58,'Production Forecast'!$D:$D,'Production Forecast'!Q:Q)*IF('Cost Changes'!$D$11&lt;=P$53,INDIRECT("'"&amp;$D58&amp;" Cost"&amp;"'!$D$18")*(1+'Cost Changes'!$C$11),INDIRECT("'"&amp;$D58&amp;" Cost"&amp;"'!$D$18")),0)</f>
        <v>0</v>
      </c>
      <c r="Q58" s="293" cm="1">
        <f t="array" aca="1" ref="Q58" ca="1">IFERROR(_xlfn.XLOOKUP($D58,'Production Forecast'!$D:$D,'Production Forecast'!R:R)*IF('Cost Changes'!$D$11&lt;=Q$53,INDIRECT("'"&amp;$D58&amp;" Cost"&amp;"'!$D$18")*(1+'Cost Changes'!$C$11),INDIRECT("'"&amp;$D58&amp;" Cost"&amp;"'!$D$18")),0)</f>
        <v>0</v>
      </c>
      <c r="R58" s="293" cm="1">
        <f t="array" aca="1" ref="R58" ca="1">IFERROR(_xlfn.XLOOKUP($D58,'Production Forecast'!$D:$D,'Production Forecast'!S:S)*IF('Cost Changes'!$D$11&lt;=R$53,INDIRECT("'"&amp;$D58&amp;" Cost"&amp;"'!$D$18")*(1+'Cost Changes'!$C$11),INDIRECT("'"&amp;$D58&amp;" Cost"&amp;"'!$D$18")),0)</f>
        <v>0</v>
      </c>
      <c r="S58" s="293" cm="1">
        <f t="array" aca="1" ref="S58" ca="1">IFERROR(_xlfn.XLOOKUP($D58,'Production Forecast'!$D:$D,'Production Forecast'!T:T)*IF('Cost Changes'!$D$11&lt;=S$53,INDIRECT("'"&amp;$D58&amp;" Cost"&amp;"'!$D$18")*(1+'Cost Changes'!$C$11),INDIRECT("'"&amp;$D58&amp;" Cost"&amp;"'!$D$18")),0)</f>
        <v>0</v>
      </c>
      <c r="T58" s="295">
        <f t="shared" ca="1" si="6"/>
        <v>0</v>
      </c>
    </row>
    <row r="59" spans="2:20" hidden="1" outlineLevel="1" x14ac:dyDescent="0.35">
      <c r="B59" s="88" t="str">
        <f>'MASTER Product Listing'!B8</f>
        <v>Additional Product</v>
      </c>
      <c r="C59" s="88">
        <f>'MASTER Product Listing'!C8</f>
        <v>0</v>
      </c>
      <c r="D59" s="88">
        <f>'MASTER Product Listing'!D8</f>
        <v>0</v>
      </c>
      <c r="E59" s="293" cm="1">
        <f t="array" aca="1" ref="E59" ca="1">IFERROR(_xlfn.XLOOKUP($D59,'Production Forecast'!$D:$D,'Production Forecast'!F:F)*IF('Cost Changes'!$D$11&lt;=E$53,INDIRECT("'"&amp;$D59&amp;" Cost"&amp;"'!$D$18")*(1+'Cost Changes'!$C$11),INDIRECT("'"&amp;$D59&amp;" Cost"&amp;"'!$D$18")),0)</f>
        <v>0</v>
      </c>
      <c r="F59" s="293" cm="1">
        <f t="array" aca="1" ref="F59" ca="1">IFERROR(_xlfn.XLOOKUP($D59,'Production Forecast'!$D:$D,'Production Forecast'!G:G)*IF('Cost Changes'!$D$11&lt;=F$53,INDIRECT("'"&amp;$D59&amp;" Cost"&amp;"'!$D$18")*(1+'Cost Changes'!$C$11),INDIRECT("'"&amp;$D59&amp;" Cost"&amp;"'!$D$18")),0)</f>
        <v>0</v>
      </c>
      <c r="G59" s="294" cm="1">
        <f t="array" aca="1" ref="G59" ca="1">IFERROR(_xlfn.XLOOKUP($D59,'Production Forecast'!$D:$D,'Production Forecast'!H:H)*IF('Cost Changes'!$D$11&lt;=G$53,INDIRECT("'"&amp;$D59&amp;" Cost"&amp;"'!$D$18")*(1+'Cost Changes'!$C$11),INDIRECT("'"&amp;$D59&amp;" Cost"&amp;"'!$D$18")),0)</f>
        <v>0</v>
      </c>
      <c r="H59" s="293" cm="1">
        <f t="array" aca="1" ref="H59" ca="1">IFERROR(_xlfn.XLOOKUP($D59,'Production Forecast'!$D:$D,'Production Forecast'!I:I)*IF('Cost Changes'!$D$11&lt;=H$53,INDIRECT("'"&amp;$D59&amp;" Cost"&amp;"'!$D$18")*(1+'Cost Changes'!$C$11),INDIRECT("'"&amp;$D59&amp;" Cost"&amp;"'!$D$18")),0)</f>
        <v>0</v>
      </c>
      <c r="I59" s="293" cm="1">
        <f t="array" aca="1" ref="I59" ca="1">IFERROR(_xlfn.XLOOKUP($D59,'Production Forecast'!$D:$D,'Production Forecast'!J:J)*IF('Cost Changes'!$D$11&lt;=I$53,INDIRECT("'"&amp;$D59&amp;" Cost"&amp;"'!$D$18")*(1+'Cost Changes'!$C$11),INDIRECT("'"&amp;$D59&amp;" Cost"&amp;"'!$D$18")),0)</f>
        <v>0</v>
      </c>
      <c r="J59" s="293" cm="1">
        <f t="array" aca="1" ref="J59" ca="1">IFERROR(_xlfn.XLOOKUP($D59,'Production Forecast'!$D:$D,'Production Forecast'!K:K)*IF('Cost Changes'!$D$11&lt;=J$53,INDIRECT("'"&amp;$D59&amp;" Cost"&amp;"'!$D$18")*(1+'Cost Changes'!$C$11),INDIRECT("'"&amp;$D59&amp;" Cost"&amp;"'!$D$18")),0)</f>
        <v>0</v>
      </c>
      <c r="K59" s="293" cm="1">
        <f t="array" aca="1" ref="K59" ca="1">IFERROR(_xlfn.XLOOKUP($D59,'Production Forecast'!$D:$D,'Production Forecast'!L:L)*IF('Cost Changes'!$D$11&lt;=K$53,INDIRECT("'"&amp;$D59&amp;" Cost"&amp;"'!$D$18")*(1+'Cost Changes'!$C$11),INDIRECT("'"&amp;$D59&amp;" Cost"&amp;"'!$D$18")),0)</f>
        <v>0</v>
      </c>
      <c r="L59" s="293" cm="1">
        <f t="array" aca="1" ref="L59" ca="1">IFERROR(_xlfn.XLOOKUP($D59,'Production Forecast'!$D:$D,'Production Forecast'!M:M)*IF('Cost Changes'!$D$11&lt;=L$53,INDIRECT("'"&amp;$D59&amp;" Cost"&amp;"'!$D$18")*(1+'Cost Changes'!$C$11),INDIRECT("'"&amp;$D59&amp;" Cost"&amp;"'!$D$18")),0)</f>
        <v>0</v>
      </c>
      <c r="M59" s="293" cm="1">
        <f t="array" aca="1" ref="M59" ca="1">IFERROR(_xlfn.XLOOKUP($D59,'Production Forecast'!$D:$D,'Production Forecast'!N:N)*IF('Cost Changes'!$D$11&lt;=M$53,INDIRECT("'"&amp;$D59&amp;" Cost"&amp;"'!$D$18")*(1+'Cost Changes'!$C$11),INDIRECT("'"&amp;$D59&amp;" Cost"&amp;"'!$D$18")),0)</f>
        <v>0</v>
      </c>
      <c r="N59" s="293" cm="1">
        <f t="array" aca="1" ref="N59" ca="1">IFERROR(_xlfn.XLOOKUP($D59,'Production Forecast'!$D:$D,'Production Forecast'!O:O)*IF('Cost Changes'!$D$11&lt;=N$53,INDIRECT("'"&amp;$D59&amp;" Cost"&amp;"'!$D$18")*(1+'Cost Changes'!$C$11),INDIRECT("'"&amp;$D59&amp;" Cost"&amp;"'!$D$18")),0)</f>
        <v>0</v>
      </c>
      <c r="O59" s="293" cm="1">
        <f t="array" aca="1" ref="O59" ca="1">IFERROR(_xlfn.XLOOKUP($D59,'Production Forecast'!$D:$D,'Production Forecast'!P:P)*IF('Cost Changes'!$D$11&lt;=O$53,INDIRECT("'"&amp;$D59&amp;" Cost"&amp;"'!$D$18")*(1+'Cost Changes'!$C$11),INDIRECT("'"&amp;$D59&amp;" Cost"&amp;"'!$D$18")),0)</f>
        <v>0</v>
      </c>
      <c r="P59" s="293" cm="1">
        <f t="array" aca="1" ref="P59" ca="1">IFERROR(_xlfn.XLOOKUP($D59,'Production Forecast'!$D:$D,'Production Forecast'!Q:Q)*IF('Cost Changes'!$D$11&lt;=P$53,INDIRECT("'"&amp;$D59&amp;" Cost"&amp;"'!$D$18")*(1+'Cost Changes'!$C$11),INDIRECT("'"&amp;$D59&amp;" Cost"&amp;"'!$D$18")),0)</f>
        <v>0</v>
      </c>
      <c r="Q59" s="293" cm="1">
        <f t="array" aca="1" ref="Q59" ca="1">IFERROR(_xlfn.XLOOKUP($D59,'Production Forecast'!$D:$D,'Production Forecast'!R:R)*IF('Cost Changes'!$D$11&lt;=Q$53,INDIRECT("'"&amp;$D59&amp;" Cost"&amp;"'!$D$18")*(1+'Cost Changes'!$C$11),INDIRECT("'"&amp;$D59&amp;" Cost"&amp;"'!$D$18")),0)</f>
        <v>0</v>
      </c>
      <c r="R59" s="293" cm="1">
        <f t="array" aca="1" ref="R59" ca="1">IFERROR(_xlfn.XLOOKUP($D59,'Production Forecast'!$D:$D,'Production Forecast'!S:S)*IF('Cost Changes'!$D$11&lt;=R$53,INDIRECT("'"&amp;$D59&amp;" Cost"&amp;"'!$D$18")*(1+'Cost Changes'!$C$11),INDIRECT("'"&amp;$D59&amp;" Cost"&amp;"'!$D$18")),0)</f>
        <v>0</v>
      </c>
      <c r="S59" s="293" cm="1">
        <f t="array" aca="1" ref="S59" ca="1">IFERROR(_xlfn.XLOOKUP($D59,'Production Forecast'!$D:$D,'Production Forecast'!T:T)*IF('Cost Changes'!$D$11&lt;=S$53,INDIRECT("'"&amp;$D59&amp;" Cost"&amp;"'!$D$18")*(1+'Cost Changes'!$C$11),INDIRECT("'"&amp;$D59&amp;" Cost"&amp;"'!$D$18")),0)</f>
        <v>0</v>
      </c>
      <c r="T59" s="295">
        <f t="shared" ca="1" si="6"/>
        <v>0</v>
      </c>
    </row>
    <row r="60" spans="2:20" hidden="1" outlineLevel="1" x14ac:dyDescent="0.35">
      <c r="B60" s="88" t="str">
        <f>'MASTER Product Listing'!B9</f>
        <v>Additional Product</v>
      </c>
      <c r="C60" s="88">
        <f>'MASTER Product Listing'!C9</f>
        <v>0</v>
      </c>
      <c r="D60" s="88">
        <f>'MASTER Product Listing'!D9</f>
        <v>0</v>
      </c>
      <c r="E60" s="293" cm="1">
        <f t="array" aca="1" ref="E60" ca="1">IFERROR(_xlfn.XLOOKUP($D60,'Production Forecast'!$D:$D,'Production Forecast'!F:F)*IF('Cost Changes'!$D$11&lt;=E$53,INDIRECT("'"&amp;$D60&amp;" Cost"&amp;"'!$D$18")*(1+'Cost Changes'!$C$11),INDIRECT("'"&amp;$D60&amp;" Cost"&amp;"'!$D$18")),0)</f>
        <v>0</v>
      </c>
      <c r="F60" s="293" cm="1">
        <f t="array" aca="1" ref="F60" ca="1">IFERROR(_xlfn.XLOOKUP($D60,'Production Forecast'!$D:$D,'Production Forecast'!G:G)*IF('Cost Changes'!$D$11&lt;=F$53,INDIRECT("'"&amp;$D60&amp;" Cost"&amp;"'!$D$18")*(1+'Cost Changes'!$C$11),INDIRECT("'"&amp;$D60&amp;" Cost"&amp;"'!$D$18")),0)</f>
        <v>0</v>
      </c>
      <c r="G60" s="294" cm="1">
        <f t="array" aca="1" ref="G60" ca="1">IFERROR(_xlfn.XLOOKUP($D60,'Production Forecast'!$D:$D,'Production Forecast'!H:H)*IF('Cost Changes'!$D$11&lt;=G$53,INDIRECT("'"&amp;$D60&amp;" Cost"&amp;"'!$D$18")*(1+'Cost Changes'!$C$11),INDIRECT("'"&amp;$D60&amp;" Cost"&amp;"'!$D$18")),0)</f>
        <v>0</v>
      </c>
      <c r="H60" s="293" cm="1">
        <f t="array" aca="1" ref="H60" ca="1">IFERROR(_xlfn.XLOOKUP($D60,'Production Forecast'!$D:$D,'Production Forecast'!I:I)*IF('Cost Changes'!$D$11&lt;=H$53,INDIRECT("'"&amp;$D60&amp;" Cost"&amp;"'!$D$18")*(1+'Cost Changes'!$C$11),INDIRECT("'"&amp;$D60&amp;" Cost"&amp;"'!$D$18")),0)</f>
        <v>0</v>
      </c>
      <c r="I60" s="293" cm="1">
        <f t="array" aca="1" ref="I60" ca="1">IFERROR(_xlfn.XLOOKUP($D60,'Production Forecast'!$D:$D,'Production Forecast'!J:J)*IF('Cost Changes'!$D$11&lt;=I$53,INDIRECT("'"&amp;$D60&amp;" Cost"&amp;"'!$D$18")*(1+'Cost Changes'!$C$11),INDIRECT("'"&amp;$D60&amp;" Cost"&amp;"'!$D$18")),0)</f>
        <v>0</v>
      </c>
      <c r="J60" s="293" cm="1">
        <f t="array" aca="1" ref="J60" ca="1">IFERROR(_xlfn.XLOOKUP($D60,'Production Forecast'!$D:$D,'Production Forecast'!K:K)*IF('Cost Changes'!$D$11&lt;=J$53,INDIRECT("'"&amp;$D60&amp;" Cost"&amp;"'!$D$18")*(1+'Cost Changes'!$C$11),INDIRECT("'"&amp;$D60&amp;" Cost"&amp;"'!$D$18")),0)</f>
        <v>0</v>
      </c>
      <c r="K60" s="293" cm="1">
        <f t="array" aca="1" ref="K60" ca="1">IFERROR(_xlfn.XLOOKUP($D60,'Production Forecast'!$D:$D,'Production Forecast'!L:L)*IF('Cost Changes'!$D$11&lt;=K$53,INDIRECT("'"&amp;$D60&amp;" Cost"&amp;"'!$D$18")*(1+'Cost Changes'!$C$11),INDIRECT("'"&amp;$D60&amp;" Cost"&amp;"'!$D$18")),0)</f>
        <v>0</v>
      </c>
      <c r="L60" s="293" cm="1">
        <f t="array" aca="1" ref="L60" ca="1">IFERROR(_xlfn.XLOOKUP($D60,'Production Forecast'!$D:$D,'Production Forecast'!M:M)*IF('Cost Changes'!$D$11&lt;=L$53,INDIRECT("'"&amp;$D60&amp;" Cost"&amp;"'!$D$18")*(1+'Cost Changes'!$C$11),INDIRECT("'"&amp;$D60&amp;" Cost"&amp;"'!$D$18")),0)</f>
        <v>0</v>
      </c>
      <c r="M60" s="293" cm="1">
        <f t="array" aca="1" ref="M60" ca="1">IFERROR(_xlfn.XLOOKUP($D60,'Production Forecast'!$D:$D,'Production Forecast'!N:N)*IF('Cost Changes'!$D$11&lt;=M$53,INDIRECT("'"&amp;$D60&amp;" Cost"&amp;"'!$D$18")*(1+'Cost Changes'!$C$11),INDIRECT("'"&amp;$D60&amp;" Cost"&amp;"'!$D$18")),0)</f>
        <v>0</v>
      </c>
      <c r="N60" s="293" cm="1">
        <f t="array" aca="1" ref="N60" ca="1">IFERROR(_xlfn.XLOOKUP($D60,'Production Forecast'!$D:$D,'Production Forecast'!O:O)*IF('Cost Changes'!$D$11&lt;=N$53,INDIRECT("'"&amp;$D60&amp;" Cost"&amp;"'!$D$18")*(1+'Cost Changes'!$C$11),INDIRECT("'"&amp;$D60&amp;" Cost"&amp;"'!$D$18")),0)</f>
        <v>0</v>
      </c>
      <c r="O60" s="293" cm="1">
        <f t="array" aca="1" ref="O60" ca="1">IFERROR(_xlfn.XLOOKUP($D60,'Production Forecast'!$D:$D,'Production Forecast'!P:P)*IF('Cost Changes'!$D$11&lt;=O$53,INDIRECT("'"&amp;$D60&amp;" Cost"&amp;"'!$D$18")*(1+'Cost Changes'!$C$11),INDIRECT("'"&amp;$D60&amp;" Cost"&amp;"'!$D$18")),0)</f>
        <v>0</v>
      </c>
      <c r="P60" s="293" cm="1">
        <f t="array" aca="1" ref="P60" ca="1">IFERROR(_xlfn.XLOOKUP($D60,'Production Forecast'!$D:$D,'Production Forecast'!Q:Q)*IF('Cost Changes'!$D$11&lt;=P$53,INDIRECT("'"&amp;$D60&amp;" Cost"&amp;"'!$D$18")*(1+'Cost Changes'!$C$11),INDIRECT("'"&amp;$D60&amp;" Cost"&amp;"'!$D$18")),0)</f>
        <v>0</v>
      </c>
      <c r="Q60" s="293" cm="1">
        <f t="array" aca="1" ref="Q60" ca="1">IFERROR(_xlfn.XLOOKUP($D60,'Production Forecast'!$D:$D,'Production Forecast'!R:R)*IF('Cost Changes'!$D$11&lt;=Q$53,INDIRECT("'"&amp;$D60&amp;" Cost"&amp;"'!$D$18")*(1+'Cost Changes'!$C$11),INDIRECT("'"&amp;$D60&amp;" Cost"&amp;"'!$D$18")),0)</f>
        <v>0</v>
      </c>
      <c r="R60" s="293" cm="1">
        <f t="array" aca="1" ref="R60" ca="1">IFERROR(_xlfn.XLOOKUP($D60,'Production Forecast'!$D:$D,'Production Forecast'!S:S)*IF('Cost Changes'!$D$11&lt;=R$53,INDIRECT("'"&amp;$D60&amp;" Cost"&amp;"'!$D$18")*(1+'Cost Changes'!$C$11),INDIRECT("'"&amp;$D60&amp;" Cost"&amp;"'!$D$18")),0)</f>
        <v>0</v>
      </c>
      <c r="S60" s="293" cm="1">
        <f t="array" aca="1" ref="S60" ca="1">IFERROR(_xlfn.XLOOKUP($D60,'Production Forecast'!$D:$D,'Production Forecast'!T:T)*IF('Cost Changes'!$D$11&lt;=S$53,INDIRECT("'"&amp;$D60&amp;" Cost"&amp;"'!$D$18")*(1+'Cost Changes'!$C$11),INDIRECT("'"&amp;$D60&amp;" Cost"&amp;"'!$D$18")),0)</f>
        <v>0</v>
      </c>
      <c r="T60" s="295">
        <f t="shared" ca="1" si="6"/>
        <v>0</v>
      </c>
    </row>
    <row r="61" spans="2:20" hidden="1" outlineLevel="1" x14ac:dyDescent="0.35">
      <c r="B61" s="88" t="str">
        <f>'MASTER Product Listing'!B10</f>
        <v>Additional Product</v>
      </c>
      <c r="C61" s="88">
        <f>'MASTER Product Listing'!C10</f>
        <v>0</v>
      </c>
      <c r="D61" s="88">
        <f>'MASTER Product Listing'!D10</f>
        <v>0</v>
      </c>
      <c r="E61" s="293" cm="1">
        <f t="array" aca="1" ref="E61" ca="1">IFERROR(_xlfn.XLOOKUP($D61,'Production Forecast'!$D:$D,'Production Forecast'!F:F)*IF('Cost Changes'!$D$11&lt;=E$53,INDIRECT("'"&amp;$D61&amp;" Cost"&amp;"'!$D$18")*(1+'Cost Changes'!$C$11),INDIRECT("'"&amp;$D61&amp;" Cost"&amp;"'!$D$18")),0)</f>
        <v>0</v>
      </c>
      <c r="F61" s="293" cm="1">
        <f t="array" aca="1" ref="F61" ca="1">IFERROR(_xlfn.XLOOKUP($D61,'Production Forecast'!$D:$D,'Production Forecast'!G:G)*IF('Cost Changes'!$D$11&lt;=F$53,INDIRECT("'"&amp;$D61&amp;" Cost"&amp;"'!$D$18")*(1+'Cost Changes'!$C$11),INDIRECT("'"&amp;$D61&amp;" Cost"&amp;"'!$D$18")),0)</f>
        <v>0</v>
      </c>
      <c r="G61" s="294" cm="1">
        <f t="array" aca="1" ref="G61" ca="1">IFERROR(_xlfn.XLOOKUP($D61,'Production Forecast'!$D:$D,'Production Forecast'!H:H)*IF('Cost Changes'!$D$11&lt;=G$53,INDIRECT("'"&amp;$D61&amp;" Cost"&amp;"'!$D$18")*(1+'Cost Changes'!$C$11),INDIRECT("'"&amp;$D61&amp;" Cost"&amp;"'!$D$18")),0)</f>
        <v>0</v>
      </c>
      <c r="H61" s="293" cm="1">
        <f t="array" aca="1" ref="H61" ca="1">IFERROR(_xlfn.XLOOKUP($D61,'Production Forecast'!$D:$D,'Production Forecast'!I:I)*IF('Cost Changes'!$D$11&lt;=H$53,INDIRECT("'"&amp;$D61&amp;" Cost"&amp;"'!$D$18")*(1+'Cost Changes'!$C$11),INDIRECT("'"&amp;$D61&amp;" Cost"&amp;"'!$D$18")),0)</f>
        <v>0</v>
      </c>
      <c r="I61" s="293" cm="1">
        <f t="array" aca="1" ref="I61" ca="1">IFERROR(_xlfn.XLOOKUP($D61,'Production Forecast'!$D:$D,'Production Forecast'!J:J)*IF('Cost Changes'!$D$11&lt;=I$53,INDIRECT("'"&amp;$D61&amp;" Cost"&amp;"'!$D$18")*(1+'Cost Changes'!$C$11),INDIRECT("'"&amp;$D61&amp;" Cost"&amp;"'!$D$18")),0)</f>
        <v>0</v>
      </c>
      <c r="J61" s="293" cm="1">
        <f t="array" aca="1" ref="J61" ca="1">IFERROR(_xlfn.XLOOKUP($D61,'Production Forecast'!$D:$D,'Production Forecast'!K:K)*IF('Cost Changes'!$D$11&lt;=J$53,INDIRECT("'"&amp;$D61&amp;" Cost"&amp;"'!$D$18")*(1+'Cost Changes'!$C$11),INDIRECT("'"&amp;$D61&amp;" Cost"&amp;"'!$D$18")),0)</f>
        <v>0</v>
      </c>
      <c r="K61" s="293" cm="1">
        <f t="array" aca="1" ref="K61" ca="1">IFERROR(_xlfn.XLOOKUP($D61,'Production Forecast'!$D:$D,'Production Forecast'!L:L)*IF('Cost Changes'!$D$11&lt;=K$53,INDIRECT("'"&amp;$D61&amp;" Cost"&amp;"'!$D$18")*(1+'Cost Changes'!$C$11),INDIRECT("'"&amp;$D61&amp;" Cost"&amp;"'!$D$18")),0)</f>
        <v>0</v>
      </c>
      <c r="L61" s="293" cm="1">
        <f t="array" aca="1" ref="L61" ca="1">IFERROR(_xlfn.XLOOKUP($D61,'Production Forecast'!$D:$D,'Production Forecast'!M:M)*IF('Cost Changes'!$D$11&lt;=L$53,INDIRECT("'"&amp;$D61&amp;" Cost"&amp;"'!$D$18")*(1+'Cost Changes'!$C$11),INDIRECT("'"&amp;$D61&amp;" Cost"&amp;"'!$D$18")),0)</f>
        <v>0</v>
      </c>
      <c r="M61" s="293" cm="1">
        <f t="array" aca="1" ref="M61" ca="1">IFERROR(_xlfn.XLOOKUP($D61,'Production Forecast'!$D:$D,'Production Forecast'!N:N)*IF('Cost Changes'!$D$11&lt;=M$53,INDIRECT("'"&amp;$D61&amp;" Cost"&amp;"'!$D$18")*(1+'Cost Changes'!$C$11),INDIRECT("'"&amp;$D61&amp;" Cost"&amp;"'!$D$18")),0)</f>
        <v>0</v>
      </c>
      <c r="N61" s="293" cm="1">
        <f t="array" aca="1" ref="N61" ca="1">IFERROR(_xlfn.XLOOKUP($D61,'Production Forecast'!$D:$D,'Production Forecast'!O:O)*IF('Cost Changes'!$D$11&lt;=N$53,INDIRECT("'"&amp;$D61&amp;" Cost"&amp;"'!$D$18")*(1+'Cost Changes'!$C$11),INDIRECT("'"&amp;$D61&amp;" Cost"&amp;"'!$D$18")),0)</f>
        <v>0</v>
      </c>
      <c r="O61" s="293" cm="1">
        <f t="array" aca="1" ref="O61" ca="1">IFERROR(_xlfn.XLOOKUP($D61,'Production Forecast'!$D:$D,'Production Forecast'!P:P)*IF('Cost Changes'!$D$11&lt;=O$53,INDIRECT("'"&amp;$D61&amp;" Cost"&amp;"'!$D$18")*(1+'Cost Changes'!$C$11),INDIRECT("'"&amp;$D61&amp;" Cost"&amp;"'!$D$18")),0)</f>
        <v>0</v>
      </c>
      <c r="P61" s="293" cm="1">
        <f t="array" aca="1" ref="P61" ca="1">IFERROR(_xlfn.XLOOKUP($D61,'Production Forecast'!$D:$D,'Production Forecast'!Q:Q)*IF('Cost Changes'!$D$11&lt;=P$53,INDIRECT("'"&amp;$D61&amp;" Cost"&amp;"'!$D$18")*(1+'Cost Changes'!$C$11),INDIRECT("'"&amp;$D61&amp;" Cost"&amp;"'!$D$18")),0)</f>
        <v>0</v>
      </c>
      <c r="Q61" s="293" cm="1">
        <f t="array" aca="1" ref="Q61" ca="1">IFERROR(_xlfn.XLOOKUP($D61,'Production Forecast'!$D:$D,'Production Forecast'!R:R)*IF('Cost Changes'!$D$11&lt;=Q$53,INDIRECT("'"&amp;$D61&amp;" Cost"&amp;"'!$D$18")*(1+'Cost Changes'!$C$11),INDIRECT("'"&amp;$D61&amp;" Cost"&amp;"'!$D$18")),0)</f>
        <v>0</v>
      </c>
      <c r="R61" s="293" cm="1">
        <f t="array" aca="1" ref="R61" ca="1">IFERROR(_xlfn.XLOOKUP($D61,'Production Forecast'!$D:$D,'Production Forecast'!S:S)*IF('Cost Changes'!$D$11&lt;=R$53,INDIRECT("'"&amp;$D61&amp;" Cost"&amp;"'!$D$18")*(1+'Cost Changes'!$C$11),INDIRECT("'"&amp;$D61&amp;" Cost"&amp;"'!$D$18")),0)</f>
        <v>0</v>
      </c>
      <c r="S61" s="293" cm="1">
        <f t="array" aca="1" ref="S61" ca="1">IFERROR(_xlfn.XLOOKUP($D61,'Production Forecast'!$D:$D,'Production Forecast'!T:T)*IF('Cost Changes'!$D$11&lt;=S$53,INDIRECT("'"&amp;$D61&amp;" Cost"&amp;"'!$D$18")*(1+'Cost Changes'!$C$11),INDIRECT("'"&amp;$D61&amp;" Cost"&amp;"'!$D$18")),0)</f>
        <v>0</v>
      </c>
      <c r="T61" s="295">
        <f t="shared" ca="1" si="6"/>
        <v>0</v>
      </c>
    </row>
    <row r="62" spans="2:20" s="108" customFormat="1" hidden="1" outlineLevel="1" x14ac:dyDescent="0.35">
      <c r="B62" s="88" t="str">
        <f>'MASTER Product Listing'!B11</f>
        <v>Additional Product</v>
      </c>
      <c r="C62" s="88">
        <f>'MASTER Product Listing'!C11</f>
        <v>0</v>
      </c>
      <c r="D62" s="88">
        <f>'MASTER Product Listing'!D11</f>
        <v>0</v>
      </c>
      <c r="E62" s="293" cm="1">
        <f t="array" aca="1" ref="E62" ca="1">IFERROR(_xlfn.XLOOKUP($D62,'Production Forecast'!$D:$D,'Production Forecast'!F:F)*IF('Cost Changes'!$D$11&lt;=E$53,INDIRECT("'"&amp;$D62&amp;" Cost"&amp;"'!$D$18")*(1+'Cost Changes'!$C$11),INDIRECT("'"&amp;$D62&amp;" Cost"&amp;"'!$D$18")),0)</f>
        <v>0</v>
      </c>
      <c r="F62" s="293" cm="1">
        <f t="array" aca="1" ref="F62" ca="1">IFERROR(_xlfn.XLOOKUP($D62,'Production Forecast'!$D:$D,'Production Forecast'!G:G)*IF('Cost Changes'!$D$11&lt;=F$53,INDIRECT("'"&amp;$D62&amp;" Cost"&amp;"'!$D$18")*(1+'Cost Changes'!$C$11),INDIRECT("'"&amp;$D62&amp;" Cost"&amp;"'!$D$18")),0)</f>
        <v>0</v>
      </c>
      <c r="G62" s="294" cm="1">
        <f t="array" aca="1" ref="G62" ca="1">IFERROR(_xlfn.XLOOKUP($D62,'Production Forecast'!$D:$D,'Production Forecast'!H:H)*IF('Cost Changes'!$D$11&lt;=G$53,INDIRECT("'"&amp;$D62&amp;" Cost"&amp;"'!$D$18")*(1+'Cost Changes'!$C$11),INDIRECT("'"&amp;$D62&amp;" Cost"&amp;"'!$D$18")),0)</f>
        <v>0</v>
      </c>
      <c r="H62" s="293" cm="1">
        <f t="array" aca="1" ref="H62" ca="1">IFERROR(_xlfn.XLOOKUP($D62,'Production Forecast'!$D:$D,'Production Forecast'!I:I)*IF('Cost Changes'!$D$11&lt;=H$53,INDIRECT("'"&amp;$D62&amp;" Cost"&amp;"'!$D$18")*(1+'Cost Changes'!$C$11),INDIRECT("'"&amp;$D62&amp;" Cost"&amp;"'!$D$18")),0)</f>
        <v>0</v>
      </c>
      <c r="I62" s="293" cm="1">
        <f t="array" aca="1" ref="I62" ca="1">IFERROR(_xlfn.XLOOKUP($D62,'Production Forecast'!$D:$D,'Production Forecast'!J:J)*IF('Cost Changes'!$D$11&lt;=I$53,INDIRECT("'"&amp;$D62&amp;" Cost"&amp;"'!$D$18")*(1+'Cost Changes'!$C$11),INDIRECT("'"&amp;$D62&amp;" Cost"&amp;"'!$D$18")),0)</f>
        <v>0</v>
      </c>
      <c r="J62" s="293" cm="1">
        <f t="array" aca="1" ref="J62" ca="1">IFERROR(_xlfn.XLOOKUP($D62,'Production Forecast'!$D:$D,'Production Forecast'!K:K)*IF('Cost Changes'!$D$11&lt;=J$53,INDIRECT("'"&amp;$D62&amp;" Cost"&amp;"'!$D$18")*(1+'Cost Changes'!$C$11),INDIRECT("'"&amp;$D62&amp;" Cost"&amp;"'!$D$18")),0)</f>
        <v>0</v>
      </c>
      <c r="K62" s="293" cm="1">
        <f t="array" aca="1" ref="K62" ca="1">IFERROR(_xlfn.XLOOKUP($D62,'Production Forecast'!$D:$D,'Production Forecast'!L:L)*IF('Cost Changes'!$D$11&lt;=K$53,INDIRECT("'"&amp;$D62&amp;" Cost"&amp;"'!$D$18")*(1+'Cost Changes'!$C$11),INDIRECT("'"&amp;$D62&amp;" Cost"&amp;"'!$D$18")),0)</f>
        <v>0</v>
      </c>
      <c r="L62" s="293" cm="1">
        <f t="array" aca="1" ref="L62" ca="1">IFERROR(_xlfn.XLOOKUP($D62,'Production Forecast'!$D:$D,'Production Forecast'!M:M)*IF('Cost Changes'!$D$11&lt;=L$53,INDIRECT("'"&amp;$D62&amp;" Cost"&amp;"'!$D$18")*(1+'Cost Changes'!$C$11),INDIRECT("'"&amp;$D62&amp;" Cost"&amp;"'!$D$18")),0)</f>
        <v>0</v>
      </c>
      <c r="M62" s="293" cm="1">
        <f t="array" aca="1" ref="M62" ca="1">IFERROR(_xlfn.XLOOKUP($D62,'Production Forecast'!$D:$D,'Production Forecast'!N:N)*IF('Cost Changes'!$D$11&lt;=M$53,INDIRECT("'"&amp;$D62&amp;" Cost"&amp;"'!$D$18")*(1+'Cost Changes'!$C$11),INDIRECT("'"&amp;$D62&amp;" Cost"&amp;"'!$D$18")),0)</f>
        <v>0</v>
      </c>
      <c r="N62" s="293" cm="1">
        <f t="array" aca="1" ref="N62" ca="1">IFERROR(_xlfn.XLOOKUP($D62,'Production Forecast'!$D:$D,'Production Forecast'!O:O)*IF('Cost Changes'!$D$11&lt;=N$53,INDIRECT("'"&amp;$D62&amp;" Cost"&amp;"'!$D$18")*(1+'Cost Changes'!$C$11),INDIRECT("'"&amp;$D62&amp;" Cost"&amp;"'!$D$18")),0)</f>
        <v>0</v>
      </c>
      <c r="O62" s="293" cm="1">
        <f t="array" aca="1" ref="O62" ca="1">IFERROR(_xlfn.XLOOKUP($D62,'Production Forecast'!$D:$D,'Production Forecast'!P:P)*IF('Cost Changes'!$D$11&lt;=O$53,INDIRECT("'"&amp;$D62&amp;" Cost"&amp;"'!$D$18")*(1+'Cost Changes'!$C$11),INDIRECT("'"&amp;$D62&amp;" Cost"&amp;"'!$D$18")),0)</f>
        <v>0</v>
      </c>
      <c r="P62" s="293" cm="1">
        <f t="array" aca="1" ref="P62" ca="1">IFERROR(_xlfn.XLOOKUP($D62,'Production Forecast'!$D:$D,'Production Forecast'!Q:Q)*IF('Cost Changes'!$D$11&lt;=P$53,INDIRECT("'"&amp;$D62&amp;" Cost"&amp;"'!$D$18")*(1+'Cost Changes'!$C$11),INDIRECT("'"&amp;$D62&amp;" Cost"&amp;"'!$D$18")),0)</f>
        <v>0</v>
      </c>
      <c r="Q62" s="293" cm="1">
        <f t="array" aca="1" ref="Q62" ca="1">IFERROR(_xlfn.XLOOKUP($D62,'Production Forecast'!$D:$D,'Production Forecast'!R:R)*IF('Cost Changes'!$D$11&lt;=Q$53,INDIRECT("'"&amp;$D62&amp;" Cost"&amp;"'!$D$18")*(1+'Cost Changes'!$C$11),INDIRECT("'"&amp;$D62&amp;" Cost"&amp;"'!$D$18")),0)</f>
        <v>0</v>
      </c>
      <c r="R62" s="293" cm="1">
        <f t="array" aca="1" ref="R62" ca="1">IFERROR(_xlfn.XLOOKUP($D62,'Production Forecast'!$D:$D,'Production Forecast'!S:S)*IF('Cost Changes'!$D$11&lt;=R$53,INDIRECT("'"&amp;$D62&amp;" Cost"&amp;"'!$D$18")*(1+'Cost Changes'!$C$11),INDIRECT("'"&amp;$D62&amp;" Cost"&amp;"'!$D$18")),0)</f>
        <v>0</v>
      </c>
      <c r="S62" s="293" cm="1">
        <f t="array" aca="1" ref="S62" ca="1">IFERROR(_xlfn.XLOOKUP($D62,'Production Forecast'!$D:$D,'Production Forecast'!T:T)*IF('Cost Changes'!$D$11&lt;=S$53,INDIRECT("'"&amp;$D62&amp;" Cost"&amp;"'!$D$18")*(1+'Cost Changes'!$C$11),INDIRECT("'"&amp;$D62&amp;" Cost"&amp;"'!$D$18")),0)</f>
        <v>0</v>
      </c>
      <c r="T62" s="295">
        <f t="shared" ref="T62:T71" ca="1" si="7">SUM(H62:S62)</f>
        <v>0</v>
      </c>
    </row>
    <row r="63" spans="2:20" s="108" customFormat="1" hidden="1" outlineLevel="1" x14ac:dyDescent="0.35">
      <c r="B63" s="88" t="str">
        <f>'MASTER Product Listing'!B12</f>
        <v>Additional Product</v>
      </c>
      <c r="C63" s="88">
        <f>'MASTER Product Listing'!C12</f>
        <v>0</v>
      </c>
      <c r="D63" s="88">
        <f>'MASTER Product Listing'!D12</f>
        <v>0</v>
      </c>
      <c r="E63" s="293" cm="1">
        <f t="array" aca="1" ref="E63" ca="1">IFERROR(_xlfn.XLOOKUP($D63,'Production Forecast'!$D:$D,'Production Forecast'!F:F)*IF('Cost Changes'!$D$11&lt;=E$53,INDIRECT("'"&amp;$D63&amp;" Cost"&amp;"'!$D$18")*(1+'Cost Changes'!$C$11),INDIRECT("'"&amp;$D63&amp;" Cost"&amp;"'!$D$18")),0)</f>
        <v>0</v>
      </c>
      <c r="F63" s="293" cm="1">
        <f t="array" aca="1" ref="F63" ca="1">IFERROR(_xlfn.XLOOKUP($D63,'Production Forecast'!$D:$D,'Production Forecast'!G:G)*IF('Cost Changes'!$D$11&lt;=F$53,INDIRECT("'"&amp;$D63&amp;" Cost"&amp;"'!$D$18")*(1+'Cost Changes'!$C$11),INDIRECT("'"&amp;$D63&amp;" Cost"&amp;"'!$D$18")),0)</f>
        <v>0</v>
      </c>
      <c r="G63" s="294" cm="1">
        <f t="array" aca="1" ref="G63" ca="1">IFERROR(_xlfn.XLOOKUP($D63,'Production Forecast'!$D:$D,'Production Forecast'!H:H)*IF('Cost Changes'!$D$11&lt;=G$53,INDIRECT("'"&amp;$D63&amp;" Cost"&amp;"'!$D$18")*(1+'Cost Changes'!$C$11),INDIRECT("'"&amp;$D63&amp;" Cost"&amp;"'!$D$18")),0)</f>
        <v>0</v>
      </c>
      <c r="H63" s="293" cm="1">
        <f t="array" aca="1" ref="H63" ca="1">IFERROR(_xlfn.XLOOKUP($D63,'Production Forecast'!$D:$D,'Production Forecast'!I:I)*IF('Cost Changes'!$D$11&lt;=H$53,INDIRECT("'"&amp;$D63&amp;" Cost"&amp;"'!$D$18")*(1+'Cost Changes'!$C$11),INDIRECT("'"&amp;$D63&amp;" Cost"&amp;"'!$D$18")),0)</f>
        <v>0</v>
      </c>
      <c r="I63" s="293" cm="1">
        <f t="array" aca="1" ref="I63" ca="1">IFERROR(_xlfn.XLOOKUP($D63,'Production Forecast'!$D:$D,'Production Forecast'!J:J)*IF('Cost Changes'!$D$11&lt;=I$53,INDIRECT("'"&amp;$D63&amp;" Cost"&amp;"'!$D$18")*(1+'Cost Changes'!$C$11),INDIRECT("'"&amp;$D63&amp;" Cost"&amp;"'!$D$18")),0)</f>
        <v>0</v>
      </c>
      <c r="J63" s="293" cm="1">
        <f t="array" aca="1" ref="J63" ca="1">IFERROR(_xlfn.XLOOKUP($D63,'Production Forecast'!$D:$D,'Production Forecast'!K:K)*IF('Cost Changes'!$D$11&lt;=J$53,INDIRECT("'"&amp;$D63&amp;" Cost"&amp;"'!$D$18")*(1+'Cost Changes'!$C$11),INDIRECT("'"&amp;$D63&amp;" Cost"&amp;"'!$D$18")),0)</f>
        <v>0</v>
      </c>
      <c r="K63" s="293" cm="1">
        <f t="array" aca="1" ref="K63" ca="1">IFERROR(_xlfn.XLOOKUP($D63,'Production Forecast'!$D:$D,'Production Forecast'!L:L)*IF('Cost Changes'!$D$11&lt;=K$53,INDIRECT("'"&amp;$D63&amp;" Cost"&amp;"'!$D$18")*(1+'Cost Changes'!$C$11),INDIRECT("'"&amp;$D63&amp;" Cost"&amp;"'!$D$18")),0)</f>
        <v>0</v>
      </c>
      <c r="L63" s="293" cm="1">
        <f t="array" aca="1" ref="L63" ca="1">IFERROR(_xlfn.XLOOKUP($D63,'Production Forecast'!$D:$D,'Production Forecast'!M:M)*IF('Cost Changes'!$D$11&lt;=L$53,INDIRECT("'"&amp;$D63&amp;" Cost"&amp;"'!$D$18")*(1+'Cost Changes'!$C$11),INDIRECT("'"&amp;$D63&amp;" Cost"&amp;"'!$D$18")),0)</f>
        <v>0</v>
      </c>
      <c r="M63" s="293" cm="1">
        <f t="array" aca="1" ref="M63" ca="1">IFERROR(_xlfn.XLOOKUP($D63,'Production Forecast'!$D:$D,'Production Forecast'!N:N)*IF('Cost Changes'!$D$11&lt;=M$53,INDIRECT("'"&amp;$D63&amp;" Cost"&amp;"'!$D$18")*(1+'Cost Changes'!$C$11),INDIRECT("'"&amp;$D63&amp;" Cost"&amp;"'!$D$18")),0)</f>
        <v>0</v>
      </c>
      <c r="N63" s="293" cm="1">
        <f t="array" aca="1" ref="N63" ca="1">IFERROR(_xlfn.XLOOKUP($D63,'Production Forecast'!$D:$D,'Production Forecast'!O:O)*IF('Cost Changes'!$D$11&lt;=N$53,INDIRECT("'"&amp;$D63&amp;" Cost"&amp;"'!$D$18")*(1+'Cost Changes'!$C$11),INDIRECT("'"&amp;$D63&amp;" Cost"&amp;"'!$D$18")),0)</f>
        <v>0</v>
      </c>
      <c r="O63" s="293" cm="1">
        <f t="array" aca="1" ref="O63" ca="1">IFERROR(_xlfn.XLOOKUP($D63,'Production Forecast'!$D:$D,'Production Forecast'!P:P)*IF('Cost Changes'!$D$11&lt;=O$53,INDIRECT("'"&amp;$D63&amp;" Cost"&amp;"'!$D$18")*(1+'Cost Changes'!$C$11),INDIRECT("'"&amp;$D63&amp;" Cost"&amp;"'!$D$18")),0)</f>
        <v>0</v>
      </c>
      <c r="P63" s="293" cm="1">
        <f t="array" aca="1" ref="P63" ca="1">IFERROR(_xlfn.XLOOKUP($D63,'Production Forecast'!$D:$D,'Production Forecast'!Q:Q)*IF('Cost Changes'!$D$11&lt;=P$53,INDIRECT("'"&amp;$D63&amp;" Cost"&amp;"'!$D$18")*(1+'Cost Changes'!$C$11),INDIRECT("'"&amp;$D63&amp;" Cost"&amp;"'!$D$18")),0)</f>
        <v>0</v>
      </c>
      <c r="Q63" s="293" cm="1">
        <f t="array" aca="1" ref="Q63" ca="1">IFERROR(_xlfn.XLOOKUP($D63,'Production Forecast'!$D:$D,'Production Forecast'!R:R)*IF('Cost Changes'!$D$11&lt;=Q$53,INDIRECT("'"&amp;$D63&amp;" Cost"&amp;"'!$D$18")*(1+'Cost Changes'!$C$11),INDIRECT("'"&amp;$D63&amp;" Cost"&amp;"'!$D$18")),0)</f>
        <v>0</v>
      </c>
      <c r="R63" s="293" cm="1">
        <f t="array" aca="1" ref="R63" ca="1">IFERROR(_xlfn.XLOOKUP($D63,'Production Forecast'!$D:$D,'Production Forecast'!S:S)*IF('Cost Changes'!$D$11&lt;=R$53,INDIRECT("'"&amp;$D63&amp;" Cost"&amp;"'!$D$18")*(1+'Cost Changes'!$C$11),INDIRECT("'"&amp;$D63&amp;" Cost"&amp;"'!$D$18")),0)</f>
        <v>0</v>
      </c>
      <c r="S63" s="293" cm="1">
        <f t="array" aca="1" ref="S63" ca="1">IFERROR(_xlfn.XLOOKUP($D63,'Production Forecast'!$D:$D,'Production Forecast'!T:T)*IF('Cost Changes'!$D$11&lt;=S$53,INDIRECT("'"&amp;$D63&amp;" Cost"&amp;"'!$D$18")*(1+'Cost Changes'!$C$11),INDIRECT("'"&amp;$D63&amp;" Cost"&amp;"'!$D$18")),0)</f>
        <v>0</v>
      </c>
      <c r="T63" s="295">
        <f t="shared" ca="1" si="7"/>
        <v>0</v>
      </c>
    </row>
    <row r="64" spans="2:20" s="108" customFormat="1" hidden="1" outlineLevel="1" x14ac:dyDescent="0.35">
      <c r="B64" s="88" t="str">
        <f>'MASTER Product Listing'!B13</f>
        <v>Additional Product</v>
      </c>
      <c r="C64" s="88">
        <f>'MASTER Product Listing'!C13</f>
        <v>0</v>
      </c>
      <c r="D64" s="88">
        <f>'MASTER Product Listing'!D13</f>
        <v>0</v>
      </c>
      <c r="E64" s="293" cm="1">
        <f t="array" aca="1" ref="E64" ca="1">IFERROR(_xlfn.XLOOKUP($D64,'Production Forecast'!$D:$D,'Production Forecast'!F:F)*IF('Cost Changes'!$D$11&lt;=E$53,INDIRECT("'"&amp;$D64&amp;" Cost"&amp;"'!$D$18")*(1+'Cost Changes'!$C$11),INDIRECT("'"&amp;$D64&amp;" Cost"&amp;"'!$D$18")),0)</f>
        <v>0</v>
      </c>
      <c r="F64" s="293" cm="1">
        <f t="array" aca="1" ref="F64" ca="1">IFERROR(_xlfn.XLOOKUP($D64,'Production Forecast'!$D:$D,'Production Forecast'!G:G)*IF('Cost Changes'!$D$11&lt;=F$53,INDIRECT("'"&amp;$D64&amp;" Cost"&amp;"'!$D$18")*(1+'Cost Changes'!$C$11),INDIRECT("'"&amp;$D64&amp;" Cost"&amp;"'!$D$18")),0)</f>
        <v>0</v>
      </c>
      <c r="G64" s="294" cm="1">
        <f t="array" aca="1" ref="G64" ca="1">IFERROR(_xlfn.XLOOKUP($D64,'Production Forecast'!$D:$D,'Production Forecast'!H:H)*IF('Cost Changes'!$D$11&lt;=G$53,INDIRECT("'"&amp;$D64&amp;" Cost"&amp;"'!$D$18")*(1+'Cost Changes'!$C$11),INDIRECT("'"&amp;$D64&amp;" Cost"&amp;"'!$D$18")),0)</f>
        <v>0</v>
      </c>
      <c r="H64" s="293" cm="1">
        <f t="array" aca="1" ref="H64" ca="1">IFERROR(_xlfn.XLOOKUP($D64,'Production Forecast'!$D:$D,'Production Forecast'!I:I)*IF('Cost Changes'!$D$11&lt;=H$53,INDIRECT("'"&amp;$D64&amp;" Cost"&amp;"'!$D$18")*(1+'Cost Changes'!$C$11),INDIRECT("'"&amp;$D64&amp;" Cost"&amp;"'!$D$18")),0)</f>
        <v>0</v>
      </c>
      <c r="I64" s="293" cm="1">
        <f t="array" aca="1" ref="I64" ca="1">IFERROR(_xlfn.XLOOKUP($D64,'Production Forecast'!$D:$D,'Production Forecast'!J:J)*IF('Cost Changes'!$D$11&lt;=I$53,INDIRECT("'"&amp;$D64&amp;" Cost"&amp;"'!$D$18")*(1+'Cost Changes'!$C$11),INDIRECT("'"&amp;$D64&amp;" Cost"&amp;"'!$D$18")),0)</f>
        <v>0</v>
      </c>
      <c r="J64" s="293" cm="1">
        <f t="array" aca="1" ref="J64" ca="1">IFERROR(_xlfn.XLOOKUP($D64,'Production Forecast'!$D:$D,'Production Forecast'!K:K)*IF('Cost Changes'!$D$11&lt;=J$53,INDIRECT("'"&amp;$D64&amp;" Cost"&amp;"'!$D$18")*(1+'Cost Changes'!$C$11),INDIRECT("'"&amp;$D64&amp;" Cost"&amp;"'!$D$18")),0)</f>
        <v>0</v>
      </c>
      <c r="K64" s="293" cm="1">
        <f t="array" aca="1" ref="K64" ca="1">IFERROR(_xlfn.XLOOKUP($D64,'Production Forecast'!$D:$D,'Production Forecast'!L:L)*IF('Cost Changes'!$D$11&lt;=K$53,INDIRECT("'"&amp;$D64&amp;" Cost"&amp;"'!$D$18")*(1+'Cost Changes'!$C$11),INDIRECT("'"&amp;$D64&amp;" Cost"&amp;"'!$D$18")),0)</f>
        <v>0</v>
      </c>
      <c r="L64" s="293" cm="1">
        <f t="array" aca="1" ref="L64" ca="1">IFERROR(_xlfn.XLOOKUP($D64,'Production Forecast'!$D:$D,'Production Forecast'!M:M)*IF('Cost Changes'!$D$11&lt;=L$53,INDIRECT("'"&amp;$D64&amp;" Cost"&amp;"'!$D$18")*(1+'Cost Changes'!$C$11),INDIRECT("'"&amp;$D64&amp;" Cost"&amp;"'!$D$18")),0)</f>
        <v>0</v>
      </c>
      <c r="M64" s="293" cm="1">
        <f t="array" aca="1" ref="M64" ca="1">IFERROR(_xlfn.XLOOKUP($D64,'Production Forecast'!$D:$D,'Production Forecast'!N:N)*IF('Cost Changes'!$D$11&lt;=M$53,INDIRECT("'"&amp;$D64&amp;" Cost"&amp;"'!$D$18")*(1+'Cost Changes'!$C$11),INDIRECT("'"&amp;$D64&amp;" Cost"&amp;"'!$D$18")),0)</f>
        <v>0</v>
      </c>
      <c r="N64" s="293" cm="1">
        <f t="array" aca="1" ref="N64" ca="1">IFERROR(_xlfn.XLOOKUP($D64,'Production Forecast'!$D:$D,'Production Forecast'!O:O)*IF('Cost Changes'!$D$11&lt;=N$53,INDIRECT("'"&amp;$D64&amp;" Cost"&amp;"'!$D$18")*(1+'Cost Changes'!$C$11),INDIRECT("'"&amp;$D64&amp;" Cost"&amp;"'!$D$18")),0)</f>
        <v>0</v>
      </c>
      <c r="O64" s="293" cm="1">
        <f t="array" aca="1" ref="O64" ca="1">IFERROR(_xlfn.XLOOKUP($D64,'Production Forecast'!$D:$D,'Production Forecast'!P:P)*IF('Cost Changes'!$D$11&lt;=O$53,INDIRECT("'"&amp;$D64&amp;" Cost"&amp;"'!$D$18")*(1+'Cost Changes'!$C$11),INDIRECT("'"&amp;$D64&amp;" Cost"&amp;"'!$D$18")),0)</f>
        <v>0</v>
      </c>
      <c r="P64" s="293" cm="1">
        <f t="array" aca="1" ref="P64" ca="1">IFERROR(_xlfn.XLOOKUP($D64,'Production Forecast'!$D:$D,'Production Forecast'!Q:Q)*IF('Cost Changes'!$D$11&lt;=P$53,INDIRECT("'"&amp;$D64&amp;" Cost"&amp;"'!$D$18")*(1+'Cost Changes'!$C$11),INDIRECT("'"&amp;$D64&amp;" Cost"&amp;"'!$D$18")),0)</f>
        <v>0</v>
      </c>
      <c r="Q64" s="293" cm="1">
        <f t="array" aca="1" ref="Q64" ca="1">IFERROR(_xlfn.XLOOKUP($D64,'Production Forecast'!$D:$D,'Production Forecast'!R:R)*IF('Cost Changes'!$D$11&lt;=Q$53,INDIRECT("'"&amp;$D64&amp;" Cost"&amp;"'!$D$18")*(1+'Cost Changes'!$C$11),INDIRECT("'"&amp;$D64&amp;" Cost"&amp;"'!$D$18")),0)</f>
        <v>0</v>
      </c>
      <c r="R64" s="293" cm="1">
        <f t="array" aca="1" ref="R64" ca="1">IFERROR(_xlfn.XLOOKUP($D64,'Production Forecast'!$D:$D,'Production Forecast'!S:S)*IF('Cost Changes'!$D$11&lt;=R$53,INDIRECT("'"&amp;$D64&amp;" Cost"&amp;"'!$D$18")*(1+'Cost Changes'!$C$11),INDIRECT("'"&amp;$D64&amp;" Cost"&amp;"'!$D$18")),0)</f>
        <v>0</v>
      </c>
      <c r="S64" s="293" cm="1">
        <f t="array" aca="1" ref="S64" ca="1">IFERROR(_xlfn.XLOOKUP($D64,'Production Forecast'!$D:$D,'Production Forecast'!T:T)*IF('Cost Changes'!$D$11&lt;=S$53,INDIRECT("'"&amp;$D64&amp;" Cost"&amp;"'!$D$18")*(1+'Cost Changes'!$C$11),INDIRECT("'"&amp;$D64&amp;" Cost"&amp;"'!$D$18")),0)</f>
        <v>0</v>
      </c>
      <c r="T64" s="295">
        <f t="shared" ca="1" si="7"/>
        <v>0</v>
      </c>
    </row>
    <row r="65" spans="2:20" s="108" customFormat="1" hidden="1" outlineLevel="1" x14ac:dyDescent="0.35">
      <c r="B65" s="88" t="str">
        <f>'MASTER Product Listing'!B14</f>
        <v>Additional Product</v>
      </c>
      <c r="C65" s="88">
        <f>'MASTER Product Listing'!C14</f>
        <v>0</v>
      </c>
      <c r="D65" s="88">
        <f>'MASTER Product Listing'!D14</f>
        <v>0</v>
      </c>
      <c r="E65" s="293" cm="1">
        <f t="array" aca="1" ref="E65" ca="1">IFERROR(_xlfn.XLOOKUP($D65,'Production Forecast'!$D:$D,'Production Forecast'!F:F)*IF('Cost Changes'!$D$11&lt;=E$53,INDIRECT("'"&amp;$D65&amp;" Cost"&amp;"'!$D$18")*(1+'Cost Changes'!$C$11),INDIRECT("'"&amp;$D65&amp;" Cost"&amp;"'!$D$18")),0)</f>
        <v>0</v>
      </c>
      <c r="F65" s="293" cm="1">
        <f t="array" aca="1" ref="F65" ca="1">IFERROR(_xlfn.XLOOKUP($D65,'Production Forecast'!$D:$D,'Production Forecast'!G:G)*IF('Cost Changes'!$D$11&lt;=F$53,INDIRECT("'"&amp;$D65&amp;" Cost"&amp;"'!$D$18")*(1+'Cost Changes'!$C$11),INDIRECT("'"&amp;$D65&amp;" Cost"&amp;"'!$D$18")),0)</f>
        <v>0</v>
      </c>
      <c r="G65" s="294" cm="1">
        <f t="array" aca="1" ref="G65" ca="1">IFERROR(_xlfn.XLOOKUP($D65,'Production Forecast'!$D:$D,'Production Forecast'!H:H)*IF('Cost Changes'!$D$11&lt;=G$53,INDIRECT("'"&amp;$D65&amp;" Cost"&amp;"'!$D$18")*(1+'Cost Changes'!$C$11),INDIRECT("'"&amp;$D65&amp;" Cost"&amp;"'!$D$18")),0)</f>
        <v>0</v>
      </c>
      <c r="H65" s="293" cm="1">
        <f t="array" aca="1" ref="H65" ca="1">IFERROR(_xlfn.XLOOKUP($D65,'Production Forecast'!$D:$D,'Production Forecast'!I:I)*IF('Cost Changes'!$D$11&lt;=H$53,INDIRECT("'"&amp;$D65&amp;" Cost"&amp;"'!$D$18")*(1+'Cost Changes'!$C$11),INDIRECT("'"&amp;$D65&amp;" Cost"&amp;"'!$D$18")),0)</f>
        <v>0</v>
      </c>
      <c r="I65" s="293" cm="1">
        <f t="array" aca="1" ref="I65" ca="1">IFERROR(_xlfn.XLOOKUP($D65,'Production Forecast'!$D:$D,'Production Forecast'!J:J)*IF('Cost Changes'!$D$11&lt;=I$53,INDIRECT("'"&amp;$D65&amp;" Cost"&amp;"'!$D$18")*(1+'Cost Changes'!$C$11),INDIRECT("'"&amp;$D65&amp;" Cost"&amp;"'!$D$18")),0)</f>
        <v>0</v>
      </c>
      <c r="J65" s="293" cm="1">
        <f t="array" aca="1" ref="J65" ca="1">IFERROR(_xlfn.XLOOKUP($D65,'Production Forecast'!$D:$D,'Production Forecast'!K:K)*IF('Cost Changes'!$D$11&lt;=J$53,INDIRECT("'"&amp;$D65&amp;" Cost"&amp;"'!$D$18")*(1+'Cost Changes'!$C$11),INDIRECT("'"&amp;$D65&amp;" Cost"&amp;"'!$D$18")),0)</f>
        <v>0</v>
      </c>
      <c r="K65" s="293" cm="1">
        <f t="array" aca="1" ref="K65" ca="1">IFERROR(_xlfn.XLOOKUP($D65,'Production Forecast'!$D:$D,'Production Forecast'!L:L)*IF('Cost Changes'!$D$11&lt;=K$53,INDIRECT("'"&amp;$D65&amp;" Cost"&amp;"'!$D$18")*(1+'Cost Changes'!$C$11),INDIRECT("'"&amp;$D65&amp;" Cost"&amp;"'!$D$18")),0)</f>
        <v>0</v>
      </c>
      <c r="L65" s="293" cm="1">
        <f t="array" aca="1" ref="L65" ca="1">IFERROR(_xlfn.XLOOKUP($D65,'Production Forecast'!$D:$D,'Production Forecast'!M:M)*IF('Cost Changes'!$D$11&lt;=L$53,INDIRECT("'"&amp;$D65&amp;" Cost"&amp;"'!$D$18")*(1+'Cost Changes'!$C$11),INDIRECT("'"&amp;$D65&amp;" Cost"&amp;"'!$D$18")),0)</f>
        <v>0</v>
      </c>
      <c r="M65" s="293" cm="1">
        <f t="array" aca="1" ref="M65" ca="1">IFERROR(_xlfn.XLOOKUP($D65,'Production Forecast'!$D:$D,'Production Forecast'!N:N)*IF('Cost Changes'!$D$11&lt;=M$53,INDIRECT("'"&amp;$D65&amp;" Cost"&amp;"'!$D$18")*(1+'Cost Changes'!$C$11),INDIRECT("'"&amp;$D65&amp;" Cost"&amp;"'!$D$18")),0)</f>
        <v>0</v>
      </c>
      <c r="N65" s="293" cm="1">
        <f t="array" aca="1" ref="N65" ca="1">IFERROR(_xlfn.XLOOKUP($D65,'Production Forecast'!$D:$D,'Production Forecast'!O:O)*IF('Cost Changes'!$D$11&lt;=N$53,INDIRECT("'"&amp;$D65&amp;" Cost"&amp;"'!$D$18")*(1+'Cost Changes'!$C$11),INDIRECT("'"&amp;$D65&amp;" Cost"&amp;"'!$D$18")),0)</f>
        <v>0</v>
      </c>
      <c r="O65" s="293" cm="1">
        <f t="array" aca="1" ref="O65" ca="1">IFERROR(_xlfn.XLOOKUP($D65,'Production Forecast'!$D:$D,'Production Forecast'!P:P)*IF('Cost Changes'!$D$11&lt;=O$53,INDIRECT("'"&amp;$D65&amp;" Cost"&amp;"'!$D$18")*(1+'Cost Changes'!$C$11),INDIRECT("'"&amp;$D65&amp;" Cost"&amp;"'!$D$18")),0)</f>
        <v>0</v>
      </c>
      <c r="P65" s="293" cm="1">
        <f t="array" aca="1" ref="P65" ca="1">IFERROR(_xlfn.XLOOKUP($D65,'Production Forecast'!$D:$D,'Production Forecast'!Q:Q)*IF('Cost Changes'!$D$11&lt;=P$53,INDIRECT("'"&amp;$D65&amp;" Cost"&amp;"'!$D$18")*(1+'Cost Changes'!$C$11),INDIRECT("'"&amp;$D65&amp;" Cost"&amp;"'!$D$18")),0)</f>
        <v>0</v>
      </c>
      <c r="Q65" s="293" cm="1">
        <f t="array" aca="1" ref="Q65" ca="1">IFERROR(_xlfn.XLOOKUP($D65,'Production Forecast'!$D:$D,'Production Forecast'!R:R)*IF('Cost Changes'!$D$11&lt;=Q$53,INDIRECT("'"&amp;$D65&amp;" Cost"&amp;"'!$D$18")*(1+'Cost Changes'!$C$11),INDIRECT("'"&amp;$D65&amp;" Cost"&amp;"'!$D$18")),0)</f>
        <v>0</v>
      </c>
      <c r="R65" s="293" cm="1">
        <f t="array" aca="1" ref="R65" ca="1">IFERROR(_xlfn.XLOOKUP($D65,'Production Forecast'!$D:$D,'Production Forecast'!S:S)*IF('Cost Changes'!$D$11&lt;=R$53,INDIRECT("'"&amp;$D65&amp;" Cost"&amp;"'!$D$18")*(1+'Cost Changes'!$C$11),INDIRECT("'"&amp;$D65&amp;" Cost"&amp;"'!$D$18")),0)</f>
        <v>0</v>
      </c>
      <c r="S65" s="293" cm="1">
        <f t="array" aca="1" ref="S65" ca="1">IFERROR(_xlfn.XLOOKUP($D65,'Production Forecast'!$D:$D,'Production Forecast'!T:T)*IF('Cost Changes'!$D$11&lt;=S$53,INDIRECT("'"&amp;$D65&amp;" Cost"&amp;"'!$D$18")*(1+'Cost Changes'!$C$11),INDIRECT("'"&amp;$D65&amp;" Cost"&amp;"'!$D$18")),0)</f>
        <v>0</v>
      </c>
      <c r="T65" s="295">
        <f t="shared" ca="1" si="7"/>
        <v>0</v>
      </c>
    </row>
    <row r="66" spans="2:20" s="108" customFormat="1" hidden="1" outlineLevel="1" x14ac:dyDescent="0.35">
      <c r="B66" s="88" t="str">
        <f>'MASTER Product Listing'!B15</f>
        <v>Additional Product</v>
      </c>
      <c r="C66" s="88">
        <f>'MASTER Product Listing'!C15</f>
        <v>0</v>
      </c>
      <c r="D66" s="88">
        <f>'MASTER Product Listing'!D15</f>
        <v>0</v>
      </c>
      <c r="E66" s="293" cm="1">
        <f t="array" aca="1" ref="E66" ca="1">IFERROR(_xlfn.XLOOKUP($D66,'Production Forecast'!$D:$D,'Production Forecast'!F:F)*IF('Cost Changes'!$D$11&lt;=E$53,INDIRECT("'"&amp;$D66&amp;" Cost"&amp;"'!$D$18")*(1+'Cost Changes'!$C$11),INDIRECT("'"&amp;$D66&amp;" Cost"&amp;"'!$D$18")),0)</f>
        <v>0</v>
      </c>
      <c r="F66" s="293" cm="1">
        <f t="array" aca="1" ref="F66" ca="1">IFERROR(_xlfn.XLOOKUP($D66,'Production Forecast'!$D:$D,'Production Forecast'!G:G)*IF('Cost Changes'!$D$11&lt;=F$53,INDIRECT("'"&amp;$D66&amp;" Cost"&amp;"'!$D$18")*(1+'Cost Changes'!$C$11),INDIRECT("'"&amp;$D66&amp;" Cost"&amp;"'!$D$18")),0)</f>
        <v>0</v>
      </c>
      <c r="G66" s="294" cm="1">
        <f t="array" aca="1" ref="G66" ca="1">IFERROR(_xlfn.XLOOKUP($D66,'Production Forecast'!$D:$D,'Production Forecast'!H:H)*IF('Cost Changes'!$D$11&lt;=G$53,INDIRECT("'"&amp;$D66&amp;" Cost"&amp;"'!$D$18")*(1+'Cost Changes'!$C$11),INDIRECT("'"&amp;$D66&amp;" Cost"&amp;"'!$D$18")),0)</f>
        <v>0</v>
      </c>
      <c r="H66" s="293" cm="1">
        <f t="array" aca="1" ref="H66" ca="1">IFERROR(_xlfn.XLOOKUP($D66,'Production Forecast'!$D:$D,'Production Forecast'!I:I)*IF('Cost Changes'!$D$11&lt;=H$53,INDIRECT("'"&amp;$D66&amp;" Cost"&amp;"'!$D$18")*(1+'Cost Changes'!$C$11),INDIRECT("'"&amp;$D66&amp;" Cost"&amp;"'!$D$18")),0)</f>
        <v>0</v>
      </c>
      <c r="I66" s="293" cm="1">
        <f t="array" aca="1" ref="I66" ca="1">IFERROR(_xlfn.XLOOKUP($D66,'Production Forecast'!$D:$D,'Production Forecast'!J:J)*IF('Cost Changes'!$D$11&lt;=I$53,INDIRECT("'"&amp;$D66&amp;" Cost"&amp;"'!$D$18")*(1+'Cost Changes'!$C$11),INDIRECT("'"&amp;$D66&amp;" Cost"&amp;"'!$D$18")),0)</f>
        <v>0</v>
      </c>
      <c r="J66" s="293" cm="1">
        <f t="array" aca="1" ref="J66" ca="1">IFERROR(_xlfn.XLOOKUP($D66,'Production Forecast'!$D:$D,'Production Forecast'!K:K)*IF('Cost Changes'!$D$11&lt;=J$53,INDIRECT("'"&amp;$D66&amp;" Cost"&amp;"'!$D$18")*(1+'Cost Changes'!$C$11),INDIRECT("'"&amp;$D66&amp;" Cost"&amp;"'!$D$18")),0)</f>
        <v>0</v>
      </c>
      <c r="K66" s="293" cm="1">
        <f t="array" aca="1" ref="K66" ca="1">IFERROR(_xlfn.XLOOKUP($D66,'Production Forecast'!$D:$D,'Production Forecast'!L:L)*IF('Cost Changes'!$D$11&lt;=K$53,INDIRECT("'"&amp;$D66&amp;" Cost"&amp;"'!$D$18")*(1+'Cost Changes'!$C$11),INDIRECT("'"&amp;$D66&amp;" Cost"&amp;"'!$D$18")),0)</f>
        <v>0</v>
      </c>
      <c r="L66" s="293" cm="1">
        <f t="array" aca="1" ref="L66" ca="1">IFERROR(_xlfn.XLOOKUP($D66,'Production Forecast'!$D:$D,'Production Forecast'!M:M)*IF('Cost Changes'!$D$11&lt;=L$53,INDIRECT("'"&amp;$D66&amp;" Cost"&amp;"'!$D$18")*(1+'Cost Changes'!$C$11),INDIRECT("'"&amp;$D66&amp;" Cost"&amp;"'!$D$18")),0)</f>
        <v>0</v>
      </c>
      <c r="M66" s="293" cm="1">
        <f t="array" aca="1" ref="M66" ca="1">IFERROR(_xlfn.XLOOKUP($D66,'Production Forecast'!$D:$D,'Production Forecast'!N:N)*IF('Cost Changes'!$D$11&lt;=M$53,INDIRECT("'"&amp;$D66&amp;" Cost"&amp;"'!$D$18")*(1+'Cost Changes'!$C$11),INDIRECT("'"&amp;$D66&amp;" Cost"&amp;"'!$D$18")),0)</f>
        <v>0</v>
      </c>
      <c r="N66" s="293" cm="1">
        <f t="array" aca="1" ref="N66" ca="1">IFERROR(_xlfn.XLOOKUP($D66,'Production Forecast'!$D:$D,'Production Forecast'!O:O)*IF('Cost Changes'!$D$11&lt;=N$53,INDIRECT("'"&amp;$D66&amp;" Cost"&amp;"'!$D$18")*(1+'Cost Changes'!$C$11),INDIRECT("'"&amp;$D66&amp;" Cost"&amp;"'!$D$18")),0)</f>
        <v>0</v>
      </c>
      <c r="O66" s="293" cm="1">
        <f t="array" aca="1" ref="O66" ca="1">IFERROR(_xlfn.XLOOKUP($D66,'Production Forecast'!$D:$D,'Production Forecast'!P:P)*IF('Cost Changes'!$D$11&lt;=O$53,INDIRECT("'"&amp;$D66&amp;" Cost"&amp;"'!$D$18")*(1+'Cost Changes'!$C$11),INDIRECT("'"&amp;$D66&amp;" Cost"&amp;"'!$D$18")),0)</f>
        <v>0</v>
      </c>
      <c r="P66" s="293" cm="1">
        <f t="array" aca="1" ref="P66" ca="1">IFERROR(_xlfn.XLOOKUP($D66,'Production Forecast'!$D:$D,'Production Forecast'!Q:Q)*IF('Cost Changes'!$D$11&lt;=P$53,INDIRECT("'"&amp;$D66&amp;" Cost"&amp;"'!$D$18")*(1+'Cost Changes'!$C$11),INDIRECT("'"&amp;$D66&amp;" Cost"&amp;"'!$D$18")),0)</f>
        <v>0</v>
      </c>
      <c r="Q66" s="293" cm="1">
        <f t="array" aca="1" ref="Q66" ca="1">IFERROR(_xlfn.XLOOKUP($D66,'Production Forecast'!$D:$D,'Production Forecast'!R:R)*IF('Cost Changes'!$D$11&lt;=Q$53,INDIRECT("'"&amp;$D66&amp;" Cost"&amp;"'!$D$18")*(1+'Cost Changes'!$C$11),INDIRECT("'"&amp;$D66&amp;" Cost"&amp;"'!$D$18")),0)</f>
        <v>0</v>
      </c>
      <c r="R66" s="293" cm="1">
        <f t="array" aca="1" ref="R66" ca="1">IFERROR(_xlfn.XLOOKUP($D66,'Production Forecast'!$D:$D,'Production Forecast'!S:S)*IF('Cost Changes'!$D$11&lt;=R$53,INDIRECT("'"&amp;$D66&amp;" Cost"&amp;"'!$D$18")*(1+'Cost Changes'!$C$11),INDIRECT("'"&amp;$D66&amp;" Cost"&amp;"'!$D$18")),0)</f>
        <v>0</v>
      </c>
      <c r="S66" s="293" cm="1">
        <f t="array" aca="1" ref="S66" ca="1">IFERROR(_xlfn.XLOOKUP($D66,'Production Forecast'!$D:$D,'Production Forecast'!T:T)*IF('Cost Changes'!$D$11&lt;=S$53,INDIRECT("'"&amp;$D66&amp;" Cost"&amp;"'!$D$18")*(1+'Cost Changes'!$C$11),INDIRECT("'"&amp;$D66&amp;" Cost"&amp;"'!$D$18")),0)</f>
        <v>0</v>
      </c>
      <c r="T66" s="295">
        <f t="shared" ca="1" si="7"/>
        <v>0</v>
      </c>
    </row>
    <row r="67" spans="2:20" s="108" customFormat="1" hidden="1" outlineLevel="1" x14ac:dyDescent="0.35">
      <c r="B67" s="88" t="str">
        <f>'MASTER Product Listing'!B16</f>
        <v>Additional Product</v>
      </c>
      <c r="C67" s="88">
        <f>'MASTER Product Listing'!C16</f>
        <v>0</v>
      </c>
      <c r="D67" s="88">
        <f>'MASTER Product Listing'!D16</f>
        <v>0</v>
      </c>
      <c r="E67" s="293" cm="1">
        <f t="array" aca="1" ref="E67" ca="1">IFERROR(_xlfn.XLOOKUP($D67,'Production Forecast'!$D:$D,'Production Forecast'!F:F)*IF('Cost Changes'!$D$11&lt;=E$53,INDIRECT("'"&amp;$D67&amp;" Cost"&amp;"'!$D$18")*(1+'Cost Changes'!$C$11),INDIRECT("'"&amp;$D67&amp;" Cost"&amp;"'!$D$18")),0)</f>
        <v>0</v>
      </c>
      <c r="F67" s="293" cm="1">
        <f t="array" aca="1" ref="F67" ca="1">IFERROR(_xlfn.XLOOKUP($D67,'Production Forecast'!$D:$D,'Production Forecast'!G:G)*IF('Cost Changes'!$D$11&lt;=F$53,INDIRECT("'"&amp;$D67&amp;" Cost"&amp;"'!$D$18")*(1+'Cost Changes'!$C$11),INDIRECT("'"&amp;$D67&amp;" Cost"&amp;"'!$D$18")),0)</f>
        <v>0</v>
      </c>
      <c r="G67" s="294" cm="1">
        <f t="array" aca="1" ref="G67" ca="1">IFERROR(_xlfn.XLOOKUP($D67,'Production Forecast'!$D:$D,'Production Forecast'!H:H)*IF('Cost Changes'!$D$11&lt;=G$53,INDIRECT("'"&amp;$D67&amp;" Cost"&amp;"'!$D$18")*(1+'Cost Changes'!$C$11),INDIRECT("'"&amp;$D67&amp;" Cost"&amp;"'!$D$18")),0)</f>
        <v>0</v>
      </c>
      <c r="H67" s="293" cm="1">
        <f t="array" aca="1" ref="H67" ca="1">IFERROR(_xlfn.XLOOKUP($D67,'Production Forecast'!$D:$D,'Production Forecast'!I:I)*IF('Cost Changes'!$D$11&lt;=H$53,INDIRECT("'"&amp;$D67&amp;" Cost"&amp;"'!$D$18")*(1+'Cost Changes'!$C$11),INDIRECT("'"&amp;$D67&amp;" Cost"&amp;"'!$D$18")),0)</f>
        <v>0</v>
      </c>
      <c r="I67" s="293" cm="1">
        <f t="array" aca="1" ref="I67" ca="1">IFERROR(_xlfn.XLOOKUP($D67,'Production Forecast'!$D:$D,'Production Forecast'!J:J)*IF('Cost Changes'!$D$11&lt;=I$53,INDIRECT("'"&amp;$D67&amp;" Cost"&amp;"'!$D$18")*(1+'Cost Changes'!$C$11),INDIRECT("'"&amp;$D67&amp;" Cost"&amp;"'!$D$18")),0)</f>
        <v>0</v>
      </c>
      <c r="J67" s="293" cm="1">
        <f t="array" aca="1" ref="J67" ca="1">IFERROR(_xlfn.XLOOKUP($D67,'Production Forecast'!$D:$D,'Production Forecast'!K:K)*IF('Cost Changes'!$D$11&lt;=J$53,INDIRECT("'"&amp;$D67&amp;" Cost"&amp;"'!$D$18")*(1+'Cost Changes'!$C$11),INDIRECT("'"&amp;$D67&amp;" Cost"&amp;"'!$D$18")),0)</f>
        <v>0</v>
      </c>
      <c r="K67" s="293" cm="1">
        <f t="array" aca="1" ref="K67" ca="1">IFERROR(_xlfn.XLOOKUP($D67,'Production Forecast'!$D:$D,'Production Forecast'!L:L)*IF('Cost Changes'!$D$11&lt;=K$53,INDIRECT("'"&amp;$D67&amp;" Cost"&amp;"'!$D$18")*(1+'Cost Changes'!$C$11),INDIRECT("'"&amp;$D67&amp;" Cost"&amp;"'!$D$18")),0)</f>
        <v>0</v>
      </c>
      <c r="L67" s="293" cm="1">
        <f t="array" aca="1" ref="L67" ca="1">IFERROR(_xlfn.XLOOKUP($D67,'Production Forecast'!$D:$D,'Production Forecast'!M:M)*IF('Cost Changes'!$D$11&lt;=L$53,INDIRECT("'"&amp;$D67&amp;" Cost"&amp;"'!$D$18")*(1+'Cost Changes'!$C$11),INDIRECT("'"&amp;$D67&amp;" Cost"&amp;"'!$D$18")),0)</f>
        <v>0</v>
      </c>
      <c r="M67" s="293" cm="1">
        <f t="array" aca="1" ref="M67" ca="1">IFERROR(_xlfn.XLOOKUP($D67,'Production Forecast'!$D:$D,'Production Forecast'!N:N)*IF('Cost Changes'!$D$11&lt;=M$53,INDIRECT("'"&amp;$D67&amp;" Cost"&amp;"'!$D$18")*(1+'Cost Changes'!$C$11),INDIRECT("'"&amp;$D67&amp;" Cost"&amp;"'!$D$18")),0)</f>
        <v>0</v>
      </c>
      <c r="N67" s="293" cm="1">
        <f t="array" aca="1" ref="N67" ca="1">IFERROR(_xlfn.XLOOKUP($D67,'Production Forecast'!$D:$D,'Production Forecast'!O:O)*IF('Cost Changes'!$D$11&lt;=N$53,INDIRECT("'"&amp;$D67&amp;" Cost"&amp;"'!$D$18")*(1+'Cost Changes'!$C$11),INDIRECT("'"&amp;$D67&amp;" Cost"&amp;"'!$D$18")),0)</f>
        <v>0</v>
      </c>
      <c r="O67" s="293" cm="1">
        <f t="array" aca="1" ref="O67" ca="1">IFERROR(_xlfn.XLOOKUP($D67,'Production Forecast'!$D:$D,'Production Forecast'!P:P)*IF('Cost Changes'!$D$11&lt;=O$53,INDIRECT("'"&amp;$D67&amp;" Cost"&amp;"'!$D$18")*(1+'Cost Changes'!$C$11),INDIRECT("'"&amp;$D67&amp;" Cost"&amp;"'!$D$18")),0)</f>
        <v>0</v>
      </c>
      <c r="P67" s="293" cm="1">
        <f t="array" aca="1" ref="P67" ca="1">IFERROR(_xlfn.XLOOKUP($D67,'Production Forecast'!$D:$D,'Production Forecast'!Q:Q)*IF('Cost Changes'!$D$11&lt;=P$53,INDIRECT("'"&amp;$D67&amp;" Cost"&amp;"'!$D$18")*(1+'Cost Changes'!$C$11),INDIRECT("'"&amp;$D67&amp;" Cost"&amp;"'!$D$18")),0)</f>
        <v>0</v>
      </c>
      <c r="Q67" s="293" cm="1">
        <f t="array" aca="1" ref="Q67" ca="1">IFERROR(_xlfn.XLOOKUP($D67,'Production Forecast'!$D:$D,'Production Forecast'!R:R)*IF('Cost Changes'!$D$11&lt;=Q$53,INDIRECT("'"&amp;$D67&amp;" Cost"&amp;"'!$D$18")*(1+'Cost Changes'!$C$11),INDIRECT("'"&amp;$D67&amp;" Cost"&amp;"'!$D$18")),0)</f>
        <v>0</v>
      </c>
      <c r="R67" s="293" cm="1">
        <f t="array" aca="1" ref="R67" ca="1">IFERROR(_xlfn.XLOOKUP($D67,'Production Forecast'!$D:$D,'Production Forecast'!S:S)*IF('Cost Changes'!$D$11&lt;=R$53,INDIRECT("'"&amp;$D67&amp;" Cost"&amp;"'!$D$18")*(1+'Cost Changes'!$C$11),INDIRECT("'"&amp;$D67&amp;" Cost"&amp;"'!$D$18")),0)</f>
        <v>0</v>
      </c>
      <c r="S67" s="293" cm="1">
        <f t="array" aca="1" ref="S67" ca="1">IFERROR(_xlfn.XLOOKUP($D67,'Production Forecast'!$D:$D,'Production Forecast'!T:T)*IF('Cost Changes'!$D$11&lt;=S$53,INDIRECT("'"&amp;$D67&amp;" Cost"&amp;"'!$D$18")*(1+'Cost Changes'!$C$11),INDIRECT("'"&amp;$D67&amp;" Cost"&amp;"'!$D$18")),0)</f>
        <v>0</v>
      </c>
      <c r="T67" s="295">
        <f t="shared" ca="1" si="7"/>
        <v>0</v>
      </c>
    </row>
    <row r="68" spans="2:20" s="108" customFormat="1" hidden="1" outlineLevel="1" x14ac:dyDescent="0.35">
      <c r="B68" s="88" t="str">
        <f>'MASTER Product Listing'!B17</f>
        <v>Additional Product</v>
      </c>
      <c r="C68" s="88">
        <f>'MASTER Product Listing'!C17</f>
        <v>0</v>
      </c>
      <c r="D68" s="88">
        <f>'MASTER Product Listing'!D17</f>
        <v>0</v>
      </c>
      <c r="E68" s="293" cm="1">
        <f t="array" aca="1" ref="E68" ca="1">IFERROR(_xlfn.XLOOKUP($D68,'Production Forecast'!$D:$D,'Production Forecast'!F:F)*IF('Cost Changes'!$D$11&lt;=E$53,INDIRECT("'"&amp;$D68&amp;" Cost"&amp;"'!$D$18")*(1+'Cost Changes'!$C$11),INDIRECT("'"&amp;$D68&amp;" Cost"&amp;"'!$D$18")),0)</f>
        <v>0</v>
      </c>
      <c r="F68" s="293" cm="1">
        <f t="array" aca="1" ref="F68" ca="1">IFERROR(_xlfn.XLOOKUP($D68,'Production Forecast'!$D:$D,'Production Forecast'!G:G)*IF('Cost Changes'!$D$11&lt;=F$53,INDIRECT("'"&amp;$D68&amp;" Cost"&amp;"'!$D$18")*(1+'Cost Changes'!$C$11),INDIRECT("'"&amp;$D68&amp;" Cost"&amp;"'!$D$18")),0)</f>
        <v>0</v>
      </c>
      <c r="G68" s="294" cm="1">
        <f t="array" aca="1" ref="G68" ca="1">IFERROR(_xlfn.XLOOKUP($D68,'Production Forecast'!$D:$D,'Production Forecast'!H:H)*IF('Cost Changes'!$D$11&lt;=G$53,INDIRECT("'"&amp;$D68&amp;" Cost"&amp;"'!$D$18")*(1+'Cost Changes'!$C$11),INDIRECT("'"&amp;$D68&amp;" Cost"&amp;"'!$D$18")),0)</f>
        <v>0</v>
      </c>
      <c r="H68" s="293" cm="1">
        <f t="array" aca="1" ref="H68" ca="1">IFERROR(_xlfn.XLOOKUP($D68,'Production Forecast'!$D:$D,'Production Forecast'!I:I)*IF('Cost Changes'!$D$11&lt;=H$53,INDIRECT("'"&amp;$D68&amp;" Cost"&amp;"'!$D$18")*(1+'Cost Changes'!$C$11),INDIRECT("'"&amp;$D68&amp;" Cost"&amp;"'!$D$18")),0)</f>
        <v>0</v>
      </c>
      <c r="I68" s="293" cm="1">
        <f t="array" aca="1" ref="I68" ca="1">IFERROR(_xlfn.XLOOKUP($D68,'Production Forecast'!$D:$D,'Production Forecast'!J:J)*IF('Cost Changes'!$D$11&lt;=I$53,INDIRECT("'"&amp;$D68&amp;" Cost"&amp;"'!$D$18")*(1+'Cost Changes'!$C$11),INDIRECT("'"&amp;$D68&amp;" Cost"&amp;"'!$D$18")),0)</f>
        <v>0</v>
      </c>
      <c r="J68" s="293" cm="1">
        <f t="array" aca="1" ref="J68" ca="1">IFERROR(_xlfn.XLOOKUP($D68,'Production Forecast'!$D:$D,'Production Forecast'!K:K)*IF('Cost Changes'!$D$11&lt;=J$53,INDIRECT("'"&amp;$D68&amp;" Cost"&amp;"'!$D$18")*(1+'Cost Changes'!$C$11),INDIRECT("'"&amp;$D68&amp;" Cost"&amp;"'!$D$18")),0)</f>
        <v>0</v>
      </c>
      <c r="K68" s="293" cm="1">
        <f t="array" aca="1" ref="K68" ca="1">IFERROR(_xlfn.XLOOKUP($D68,'Production Forecast'!$D:$D,'Production Forecast'!L:L)*IF('Cost Changes'!$D$11&lt;=K$53,INDIRECT("'"&amp;$D68&amp;" Cost"&amp;"'!$D$18")*(1+'Cost Changes'!$C$11),INDIRECT("'"&amp;$D68&amp;" Cost"&amp;"'!$D$18")),0)</f>
        <v>0</v>
      </c>
      <c r="L68" s="293" cm="1">
        <f t="array" aca="1" ref="L68" ca="1">IFERROR(_xlfn.XLOOKUP($D68,'Production Forecast'!$D:$D,'Production Forecast'!M:M)*IF('Cost Changes'!$D$11&lt;=L$53,INDIRECT("'"&amp;$D68&amp;" Cost"&amp;"'!$D$18")*(1+'Cost Changes'!$C$11),INDIRECT("'"&amp;$D68&amp;" Cost"&amp;"'!$D$18")),0)</f>
        <v>0</v>
      </c>
      <c r="M68" s="293" cm="1">
        <f t="array" aca="1" ref="M68" ca="1">IFERROR(_xlfn.XLOOKUP($D68,'Production Forecast'!$D:$D,'Production Forecast'!N:N)*IF('Cost Changes'!$D$11&lt;=M$53,INDIRECT("'"&amp;$D68&amp;" Cost"&amp;"'!$D$18")*(1+'Cost Changes'!$C$11),INDIRECT("'"&amp;$D68&amp;" Cost"&amp;"'!$D$18")),0)</f>
        <v>0</v>
      </c>
      <c r="N68" s="293" cm="1">
        <f t="array" aca="1" ref="N68" ca="1">IFERROR(_xlfn.XLOOKUP($D68,'Production Forecast'!$D:$D,'Production Forecast'!O:O)*IF('Cost Changes'!$D$11&lt;=N$53,INDIRECT("'"&amp;$D68&amp;" Cost"&amp;"'!$D$18")*(1+'Cost Changes'!$C$11),INDIRECT("'"&amp;$D68&amp;" Cost"&amp;"'!$D$18")),0)</f>
        <v>0</v>
      </c>
      <c r="O68" s="293" cm="1">
        <f t="array" aca="1" ref="O68" ca="1">IFERROR(_xlfn.XLOOKUP($D68,'Production Forecast'!$D:$D,'Production Forecast'!P:P)*IF('Cost Changes'!$D$11&lt;=O$53,INDIRECT("'"&amp;$D68&amp;" Cost"&amp;"'!$D$18")*(1+'Cost Changes'!$C$11),INDIRECT("'"&amp;$D68&amp;" Cost"&amp;"'!$D$18")),0)</f>
        <v>0</v>
      </c>
      <c r="P68" s="293" cm="1">
        <f t="array" aca="1" ref="P68" ca="1">IFERROR(_xlfn.XLOOKUP($D68,'Production Forecast'!$D:$D,'Production Forecast'!Q:Q)*IF('Cost Changes'!$D$11&lt;=P$53,INDIRECT("'"&amp;$D68&amp;" Cost"&amp;"'!$D$18")*(1+'Cost Changes'!$C$11),INDIRECT("'"&amp;$D68&amp;" Cost"&amp;"'!$D$18")),0)</f>
        <v>0</v>
      </c>
      <c r="Q68" s="293" cm="1">
        <f t="array" aca="1" ref="Q68" ca="1">IFERROR(_xlfn.XLOOKUP($D68,'Production Forecast'!$D:$D,'Production Forecast'!R:R)*IF('Cost Changes'!$D$11&lt;=Q$53,INDIRECT("'"&amp;$D68&amp;" Cost"&amp;"'!$D$18")*(1+'Cost Changes'!$C$11),INDIRECT("'"&amp;$D68&amp;" Cost"&amp;"'!$D$18")),0)</f>
        <v>0</v>
      </c>
      <c r="R68" s="293" cm="1">
        <f t="array" aca="1" ref="R68" ca="1">IFERROR(_xlfn.XLOOKUP($D68,'Production Forecast'!$D:$D,'Production Forecast'!S:S)*IF('Cost Changes'!$D$11&lt;=R$53,INDIRECT("'"&amp;$D68&amp;" Cost"&amp;"'!$D$18")*(1+'Cost Changes'!$C$11),INDIRECT("'"&amp;$D68&amp;" Cost"&amp;"'!$D$18")),0)</f>
        <v>0</v>
      </c>
      <c r="S68" s="293" cm="1">
        <f t="array" aca="1" ref="S68" ca="1">IFERROR(_xlfn.XLOOKUP($D68,'Production Forecast'!$D:$D,'Production Forecast'!T:T)*IF('Cost Changes'!$D$11&lt;=S$53,INDIRECT("'"&amp;$D68&amp;" Cost"&amp;"'!$D$18")*(1+'Cost Changes'!$C$11),INDIRECT("'"&amp;$D68&amp;" Cost"&amp;"'!$D$18")),0)</f>
        <v>0</v>
      </c>
      <c r="T68" s="295">
        <f t="shared" ca="1" si="7"/>
        <v>0</v>
      </c>
    </row>
    <row r="69" spans="2:20" s="108" customFormat="1" hidden="1" outlineLevel="1" x14ac:dyDescent="0.35">
      <c r="B69" s="88" t="str">
        <f>'MASTER Product Listing'!B18</f>
        <v>Additional Product</v>
      </c>
      <c r="C69" s="88">
        <f>'MASTER Product Listing'!C18</f>
        <v>0</v>
      </c>
      <c r="D69" s="88">
        <f>'MASTER Product Listing'!D18</f>
        <v>0</v>
      </c>
      <c r="E69" s="293" cm="1">
        <f t="array" aca="1" ref="E69" ca="1">IFERROR(_xlfn.XLOOKUP($D69,'Production Forecast'!$D:$D,'Production Forecast'!F:F)*IF('Cost Changes'!$D$11&lt;=E$53,INDIRECT("'"&amp;$D69&amp;" Cost"&amp;"'!$D$18")*(1+'Cost Changes'!$C$11),INDIRECT("'"&amp;$D69&amp;" Cost"&amp;"'!$D$18")),0)</f>
        <v>0</v>
      </c>
      <c r="F69" s="293" cm="1">
        <f t="array" aca="1" ref="F69" ca="1">IFERROR(_xlfn.XLOOKUP($D69,'Production Forecast'!$D:$D,'Production Forecast'!G:G)*IF('Cost Changes'!$D$11&lt;=F$53,INDIRECT("'"&amp;$D69&amp;" Cost"&amp;"'!$D$18")*(1+'Cost Changes'!$C$11),INDIRECT("'"&amp;$D69&amp;" Cost"&amp;"'!$D$18")),0)</f>
        <v>0</v>
      </c>
      <c r="G69" s="294" cm="1">
        <f t="array" aca="1" ref="G69" ca="1">IFERROR(_xlfn.XLOOKUP($D69,'Production Forecast'!$D:$D,'Production Forecast'!H:H)*IF('Cost Changes'!$D$11&lt;=G$53,INDIRECT("'"&amp;$D69&amp;" Cost"&amp;"'!$D$18")*(1+'Cost Changes'!$C$11),INDIRECT("'"&amp;$D69&amp;" Cost"&amp;"'!$D$18")),0)</f>
        <v>0</v>
      </c>
      <c r="H69" s="293" cm="1">
        <f t="array" aca="1" ref="H69" ca="1">IFERROR(_xlfn.XLOOKUP($D69,'Production Forecast'!$D:$D,'Production Forecast'!I:I)*IF('Cost Changes'!$D$11&lt;=H$53,INDIRECT("'"&amp;$D69&amp;" Cost"&amp;"'!$D$18")*(1+'Cost Changes'!$C$11),INDIRECT("'"&amp;$D69&amp;" Cost"&amp;"'!$D$18")),0)</f>
        <v>0</v>
      </c>
      <c r="I69" s="293" cm="1">
        <f t="array" aca="1" ref="I69" ca="1">IFERROR(_xlfn.XLOOKUP($D69,'Production Forecast'!$D:$D,'Production Forecast'!J:J)*IF('Cost Changes'!$D$11&lt;=I$53,INDIRECT("'"&amp;$D69&amp;" Cost"&amp;"'!$D$18")*(1+'Cost Changes'!$C$11),INDIRECT("'"&amp;$D69&amp;" Cost"&amp;"'!$D$18")),0)</f>
        <v>0</v>
      </c>
      <c r="J69" s="293" cm="1">
        <f t="array" aca="1" ref="J69" ca="1">IFERROR(_xlfn.XLOOKUP($D69,'Production Forecast'!$D:$D,'Production Forecast'!K:K)*IF('Cost Changes'!$D$11&lt;=J$53,INDIRECT("'"&amp;$D69&amp;" Cost"&amp;"'!$D$18")*(1+'Cost Changes'!$C$11),INDIRECT("'"&amp;$D69&amp;" Cost"&amp;"'!$D$18")),0)</f>
        <v>0</v>
      </c>
      <c r="K69" s="293" cm="1">
        <f t="array" aca="1" ref="K69" ca="1">IFERROR(_xlfn.XLOOKUP($D69,'Production Forecast'!$D:$D,'Production Forecast'!L:L)*IF('Cost Changes'!$D$11&lt;=K$53,INDIRECT("'"&amp;$D69&amp;" Cost"&amp;"'!$D$18")*(1+'Cost Changes'!$C$11),INDIRECT("'"&amp;$D69&amp;" Cost"&amp;"'!$D$18")),0)</f>
        <v>0</v>
      </c>
      <c r="L69" s="293" cm="1">
        <f t="array" aca="1" ref="L69" ca="1">IFERROR(_xlfn.XLOOKUP($D69,'Production Forecast'!$D:$D,'Production Forecast'!M:M)*IF('Cost Changes'!$D$11&lt;=L$53,INDIRECT("'"&amp;$D69&amp;" Cost"&amp;"'!$D$18")*(1+'Cost Changes'!$C$11),INDIRECT("'"&amp;$D69&amp;" Cost"&amp;"'!$D$18")),0)</f>
        <v>0</v>
      </c>
      <c r="M69" s="293" cm="1">
        <f t="array" aca="1" ref="M69" ca="1">IFERROR(_xlfn.XLOOKUP($D69,'Production Forecast'!$D:$D,'Production Forecast'!N:N)*IF('Cost Changes'!$D$11&lt;=M$53,INDIRECT("'"&amp;$D69&amp;" Cost"&amp;"'!$D$18")*(1+'Cost Changes'!$C$11),INDIRECT("'"&amp;$D69&amp;" Cost"&amp;"'!$D$18")),0)</f>
        <v>0</v>
      </c>
      <c r="N69" s="293" cm="1">
        <f t="array" aca="1" ref="N69" ca="1">IFERROR(_xlfn.XLOOKUP($D69,'Production Forecast'!$D:$D,'Production Forecast'!O:O)*IF('Cost Changes'!$D$11&lt;=N$53,INDIRECT("'"&amp;$D69&amp;" Cost"&amp;"'!$D$18")*(1+'Cost Changes'!$C$11),INDIRECT("'"&amp;$D69&amp;" Cost"&amp;"'!$D$18")),0)</f>
        <v>0</v>
      </c>
      <c r="O69" s="293" cm="1">
        <f t="array" aca="1" ref="O69" ca="1">IFERROR(_xlfn.XLOOKUP($D69,'Production Forecast'!$D:$D,'Production Forecast'!P:P)*IF('Cost Changes'!$D$11&lt;=O$53,INDIRECT("'"&amp;$D69&amp;" Cost"&amp;"'!$D$18")*(1+'Cost Changes'!$C$11),INDIRECT("'"&amp;$D69&amp;" Cost"&amp;"'!$D$18")),0)</f>
        <v>0</v>
      </c>
      <c r="P69" s="293" cm="1">
        <f t="array" aca="1" ref="P69" ca="1">IFERROR(_xlfn.XLOOKUP($D69,'Production Forecast'!$D:$D,'Production Forecast'!Q:Q)*IF('Cost Changes'!$D$11&lt;=P$53,INDIRECT("'"&amp;$D69&amp;" Cost"&amp;"'!$D$18")*(1+'Cost Changes'!$C$11),INDIRECT("'"&amp;$D69&amp;" Cost"&amp;"'!$D$18")),0)</f>
        <v>0</v>
      </c>
      <c r="Q69" s="293" cm="1">
        <f t="array" aca="1" ref="Q69" ca="1">IFERROR(_xlfn.XLOOKUP($D69,'Production Forecast'!$D:$D,'Production Forecast'!R:R)*IF('Cost Changes'!$D$11&lt;=Q$53,INDIRECT("'"&amp;$D69&amp;" Cost"&amp;"'!$D$18")*(1+'Cost Changes'!$C$11),INDIRECT("'"&amp;$D69&amp;" Cost"&amp;"'!$D$18")),0)</f>
        <v>0</v>
      </c>
      <c r="R69" s="293" cm="1">
        <f t="array" aca="1" ref="R69" ca="1">IFERROR(_xlfn.XLOOKUP($D69,'Production Forecast'!$D:$D,'Production Forecast'!S:S)*IF('Cost Changes'!$D$11&lt;=R$53,INDIRECT("'"&amp;$D69&amp;" Cost"&amp;"'!$D$18")*(1+'Cost Changes'!$C$11),INDIRECT("'"&amp;$D69&amp;" Cost"&amp;"'!$D$18")),0)</f>
        <v>0</v>
      </c>
      <c r="S69" s="293" cm="1">
        <f t="array" aca="1" ref="S69" ca="1">IFERROR(_xlfn.XLOOKUP($D69,'Production Forecast'!$D:$D,'Production Forecast'!T:T)*IF('Cost Changes'!$D$11&lt;=S$53,INDIRECT("'"&amp;$D69&amp;" Cost"&amp;"'!$D$18")*(1+'Cost Changes'!$C$11),INDIRECT("'"&amp;$D69&amp;" Cost"&amp;"'!$D$18")),0)</f>
        <v>0</v>
      </c>
      <c r="T69" s="295">
        <f t="shared" ca="1" si="7"/>
        <v>0</v>
      </c>
    </row>
    <row r="70" spans="2:20" s="108" customFormat="1" hidden="1" outlineLevel="1" x14ac:dyDescent="0.35">
      <c r="B70" s="88" t="str">
        <f>'MASTER Product Listing'!B19</f>
        <v>Additional Product</v>
      </c>
      <c r="C70" s="88">
        <f>'MASTER Product Listing'!C19</f>
        <v>0</v>
      </c>
      <c r="D70" s="88">
        <f>'MASTER Product Listing'!D19</f>
        <v>0</v>
      </c>
      <c r="E70" s="293" cm="1">
        <f t="array" aca="1" ref="E70" ca="1">IFERROR(_xlfn.XLOOKUP($D70,'Production Forecast'!$D:$D,'Production Forecast'!F:F)*IF('Cost Changes'!$D$11&lt;=E$53,INDIRECT("'"&amp;$D70&amp;" Cost"&amp;"'!$D$18")*(1+'Cost Changes'!$C$11),INDIRECT("'"&amp;$D70&amp;" Cost"&amp;"'!$D$18")),0)</f>
        <v>0</v>
      </c>
      <c r="F70" s="293" cm="1">
        <f t="array" aca="1" ref="F70" ca="1">IFERROR(_xlfn.XLOOKUP($D70,'Production Forecast'!$D:$D,'Production Forecast'!G:G)*IF('Cost Changes'!$D$11&lt;=F$53,INDIRECT("'"&amp;$D70&amp;" Cost"&amp;"'!$D$18")*(1+'Cost Changes'!$C$11),INDIRECT("'"&amp;$D70&amp;" Cost"&amp;"'!$D$18")),0)</f>
        <v>0</v>
      </c>
      <c r="G70" s="294" cm="1">
        <f t="array" aca="1" ref="G70" ca="1">IFERROR(_xlfn.XLOOKUP($D70,'Production Forecast'!$D:$D,'Production Forecast'!H:H)*IF('Cost Changes'!$D$11&lt;=G$53,INDIRECT("'"&amp;$D70&amp;" Cost"&amp;"'!$D$18")*(1+'Cost Changes'!$C$11),INDIRECT("'"&amp;$D70&amp;" Cost"&amp;"'!$D$18")),0)</f>
        <v>0</v>
      </c>
      <c r="H70" s="293" cm="1">
        <f t="array" aca="1" ref="H70" ca="1">IFERROR(_xlfn.XLOOKUP($D70,'Production Forecast'!$D:$D,'Production Forecast'!I:I)*IF('Cost Changes'!$D$11&lt;=H$53,INDIRECT("'"&amp;$D70&amp;" Cost"&amp;"'!$D$18")*(1+'Cost Changes'!$C$11),INDIRECT("'"&amp;$D70&amp;" Cost"&amp;"'!$D$18")),0)</f>
        <v>0</v>
      </c>
      <c r="I70" s="293" cm="1">
        <f t="array" aca="1" ref="I70" ca="1">IFERROR(_xlfn.XLOOKUP($D70,'Production Forecast'!$D:$D,'Production Forecast'!J:J)*IF('Cost Changes'!$D$11&lt;=I$53,INDIRECT("'"&amp;$D70&amp;" Cost"&amp;"'!$D$18")*(1+'Cost Changes'!$C$11),INDIRECT("'"&amp;$D70&amp;" Cost"&amp;"'!$D$18")),0)</f>
        <v>0</v>
      </c>
      <c r="J70" s="293" cm="1">
        <f t="array" aca="1" ref="J70" ca="1">IFERROR(_xlfn.XLOOKUP($D70,'Production Forecast'!$D:$D,'Production Forecast'!K:K)*IF('Cost Changes'!$D$11&lt;=J$53,INDIRECT("'"&amp;$D70&amp;" Cost"&amp;"'!$D$18")*(1+'Cost Changes'!$C$11),INDIRECT("'"&amp;$D70&amp;" Cost"&amp;"'!$D$18")),0)</f>
        <v>0</v>
      </c>
      <c r="K70" s="293" cm="1">
        <f t="array" aca="1" ref="K70" ca="1">IFERROR(_xlfn.XLOOKUP($D70,'Production Forecast'!$D:$D,'Production Forecast'!L:L)*IF('Cost Changes'!$D$11&lt;=K$53,INDIRECT("'"&amp;$D70&amp;" Cost"&amp;"'!$D$18")*(1+'Cost Changes'!$C$11),INDIRECT("'"&amp;$D70&amp;" Cost"&amp;"'!$D$18")),0)</f>
        <v>0</v>
      </c>
      <c r="L70" s="293" cm="1">
        <f t="array" aca="1" ref="L70" ca="1">IFERROR(_xlfn.XLOOKUP($D70,'Production Forecast'!$D:$D,'Production Forecast'!M:M)*IF('Cost Changes'!$D$11&lt;=L$53,INDIRECT("'"&amp;$D70&amp;" Cost"&amp;"'!$D$18")*(1+'Cost Changes'!$C$11),INDIRECT("'"&amp;$D70&amp;" Cost"&amp;"'!$D$18")),0)</f>
        <v>0</v>
      </c>
      <c r="M70" s="293" cm="1">
        <f t="array" aca="1" ref="M70" ca="1">IFERROR(_xlfn.XLOOKUP($D70,'Production Forecast'!$D:$D,'Production Forecast'!N:N)*IF('Cost Changes'!$D$11&lt;=M$53,INDIRECT("'"&amp;$D70&amp;" Cost"&amp;"'!$D$18")*(1+'Cost Changes'!$C$11),INDIRECT("'"&amp;$D70&amp;" Cost"&amp;"'!$D$18")),0)</f>
        <v>0</v>
      </c>
      <c r="N70" s="293" cm="1">
        <f t="array" aca="1" ref="N70" ca="1">IFERROR(_xlfn.XLOOKUP($D70,'Production Forecast'!$D:$D,'Production Forecast'!O:O)*IF('Cost Changes'!$D$11&lt;=N$53,INDIRECT("'"&amp;$D70&amp;" Cost"&amp;"'!$D$18")*(1+'Cost Changes'!$C$11),INDIRECT("'"&amp;$D70&amp;" Cost"&amp;"'!$D$18")),0)</f>
        <v>0</v>
      </c>
      <c r="O70" s="293" cm="1">
        <f t="array" aca="1" ref="O70" ca="1">IFERROR(_xlfn.XLOOKUP($D70,'Production Forecast'!$D:$D,'Production Forecast'!P:P)*IF('Cost Changes'!$D$11&lt;=O$53,INDIRECT("'"&amp;$D70&amp;" Cost"&amp;"'!$D$18")*(1+'Cost Changes'!$C$11),INDIRECT("'"&amp;$D70&amp;" Cost"&amp;"'!$D$18")),0)</f>
        <v>0</v>
      </c>
      <c r="P70" s="293" cm="1">
        <f t="array" aca="1" ref="P70" ca="1">IFERROR(_xlfn.XLOOKUP($D70,'Production Forecast'!$D:$D,'Production Forecast'!Q:Q)*IF('Cost Changes'!$D$11&lt;=P$53,INDIRECT("'"&amp;$D70&amp;" Cost"&amp;"'!$D$18")*(1+'Cost Changes'!$C$11),INDIRECT("'"&amp;$D70&amp;" Cost"&amp;"'!$D$18")),0)</f>
        <v>0</v>
      </c>
      <c r="Q70" s="293" cm="1">
        <f t="array" aca="1" ref="Q70" ca="1">IFERROR(_xlfn.XLOOKUP($D70,'Production Forecast'!$D:$D,'Production Forecast'!R:R)*IF('Cost Changes'!$D$11&lt;=Q$53,INDIRECT("'"&amp;$D70&amp;" Cost"&amp;"'!$D$18")*(1+'Cost Changes'!$C$11),INDIRECT("'"&amp;$D70&amp;" Cost"&amp;"'!$D$18")),0)</f>
        <v>0</v>
      </c>
      <c r="R70" s="293" cm="1">
        <f t="array" aca="1" ref="R70" ca="1">IFERROR(_xlfn.XLOOKUP($D70,'Production Forecast'!$D:$D,'Production Forecast'!S:S)*IF('Cost Changes'!$D$11&lt;=R$53,INDIRECT("'"&amp;$D70&amp;" Cost"&amp;"'!$D$18")*(1+'Cost Changes'!$C$11),INDIRECT("'"&amp;$D70&amp;" Cost"&amp;"'!$D$18")),0)</f>
        <v>0</v>
      </c>
      <c r="S70" s="293" cm="1">
        <f t="array" aca="1" ref="S70" ca="1">IFERROR(_xlfn.XLOOKUP($D70,'Production Forecast'!$D:$D,'Production Forecast'!T:T)*IF('Cost Changes'!$D$11&lt;=S$53,INDIRECT("'"&amp;$D70&amp;" Cost"&amp;"'!$D$18")*(1+'Cost Changes'!$C$11),INDIRECT("'"&amp;$D70&amp;" Cost"&amp;"'!$D$18")),0)</f>
        <v>0</v>
      </c>
      <c r="T70" s="295">
        <f t="shared" ca="1" si="7"/>
        <v>0</v>
      </c>
    </row>
    <row r="71" spans="2:20" s="108" customFormat="1" hidden="1" outlineLevel="1" x14ac:dyDescent="0.35">
      <c r="B71" s="91" t="str">
        <f>'MASTER Product Listing'!B20</f>
        <v>Additional Product</v>
      </c>
      <c r="C71" s="91">
        <f>'MASTER Product Listing'!C20</f>
        <v>0</v>
      </c>
      <c r="D71" s="91">
        <f>'MASTER Product Listing'!D20</f>
        <v>0</v>
      </c>
      <c r="E71" s="296" cm="1">
        <f t="array" aca="1" ref="E71" ca="1">IFERROR(_xlfn.XLOOKUP($D71,'Production Forecast'!$D:$D,'Production Forecast'!F:F)*IF('Cost Changes'!$D$11&lt;=E$53,INDIRECT("'"&amp;$D71&amp;" Cost"&amp;"'!$D$18")*(1+'Cost Changes'!$C$11),INDIRECT("'"&amp;$D71&amp;" Cost"&amp;"'!$D$18")),0)</f>
        <v>0</v>
      </c>
      <c r="F71" s="296" cm="1">
        <f t="array" aca="1" ref="F71" ca="1">IFERROR(_xlfn.XLOOKUP($D71,'Production Forecast'!$D:$D,'Production Forecast'!G:G)*IF('Cost Changes'!$D$11&lt;=F$53,INDIRECT("'"&amp;$D71&amp;" Cost"&amp;"'!$D$18")*(1+'Cost Changes'!$C$11),INDIRECT("'"&amp;$D71&amp;" Cost"&amp;"'!$D$18")),0)</f>
        <v>0</v>
      </c>
      <c r="G71" s="297" cm="1">
        <f t="array" aca="1" ref="G71" ca="1">IFERROR(_xlfn.XLOOKUP($D71,'Production Forecast'!$D:$D,'Production Forecast'!H:H)*IF('Cost Changes'!$D$11&lt;=G$53,INDIRECT("'"&amp;$D71&amp;" Cost"&amp;"'!$D$18")*(1+'Cost Changes'!$C$11),INDIRECT("'"&amp;$D71&amp;" Cost"&amp;"'!$D$18")),0)</f>
        <v>0</v>
      </c>
      <c r="H71" s="296" cm="1">
        <f t="array" aca="1" ref="H71" ca="1">IFERROR(_xlfn.XLOOKUP($D71,'Production Forecast'!$D:$D,'Production Forecast'!I:I)*IF('Cost Changes'!$D$11&lt;=H$53,INDIRECT("'"&amp;$D71&amp;" Cost"&amp;"'!$D$18")*(1+'Cost Changes'!$C$11),INDIRECT("'"&amp;$D71&amp;" Cost"&amp;"'!$D$18")),0)</f>
        <v>0</v>
      </c>
      <c r="I71" s="296" cm="1">
        <f t="array" aca="1" ref="I71" ca="1">IFERROR(_xlfn.XLOOKUP($D71,'Production Forecast'!$D:$D,'Production Forecast'!J:J)*IF('Cost Changes'!$D$11&lt;=I$53,INDIRECT("'"&amp;$D71&amp;" Cost"&amp;"'!$D$18")*(1+'Cost Changes'!$C$11),INDIRECT("'"&amp;$D71&amp;" Cost"&amp;"'!$D$18")),0)</f>
        <v>0</v>
      </c>
      <c r="J71" s="296" cm="1">
        <f t="array" aca="1" ref="J71" ca="1">IFERROR(_xlfn.XLOOKUP($D71,'Production Forecast'!$D:$D,'Production Forecast'!K:K)*IF('Cost Changes'!$D$11&lt;=J$53,INDIRECT("'"&amp;$D71&amp;" Cost"&amp;"'!$D$18")*(1+'Cost Changes'!$C$11),INDIRECT("'"&amp;$D71&amp;" Cost"&amp;"'!$D$18")),0)</f>
        <v>0</v>
      </c>
      <c r="K71" s="296" cm="1">
        <f t="array" aca="1" ref="K71" ca="1">IFERROR(_xlfn.XLOOKUP($D71,'Production Forecast'!$D:$D,'Production Forecast'!L:L)*IF('Cost Changes'!$D$11&lt;=K$53,INDIRECT("'"&amp;$D71&amp;" Cost"&amp;"'!$D$18")*(1+'Cost Changes'!$C$11),INDIRECT("'"&amp;$D71&amp;" Cost"&amp;"'!$D$18")),0)</f>
        <v>0</v>
      </c>
      <c r="L71" s="296" cm="1">
        <f t="array" aca="1" ref="L71" ca="1">IFERROR(_xlfn.XLOOKUP($D71,'Production Forecast'!$D:$D,'Production Forecast'!M:M)*IF('Cost Changes'!$D$11&lt;=L$53,INDIRECT("'"&amp;$D71&amp;" Cost"&amp;"'!$D$18")*(1+'Cost Changes'!$C$11),INDIRECT("'"&amp;$D71&amp;" Cost"&amp;"'!$D$18")),0)</f>
        <v>0</v>
      </c>
      <c r="M71" s="296" cm="1">
        <f t="array" aca="1" ref="M71" ca="1">IFERROR(_xlfn.XLOOKUP($D71,'Production Forecast'!$D:$D,'Production Forecast'!N:N)*IF('Cost Changes'!$D$11&lt;=M$53,INDIRECT("'"&amp;$D71&amp;" Cost"&amp;"'!$D$18")*(1+'Cost Changes'!$C$11),INDIRECT("'"&amp;$D71&amp;" Cost"&amp;"'!$D$18")),0)</f>
        <v>0</v>
      </c>
      <c r="N71" s="296" cm="1">
        <f t="array" aca="1" ref="N71" ca="1">IFERROR(_xlfn.XLOOKUP($D71,'Production Forecast'!$D:$D,'Production Forecast'!O:O)*IF('Cost Changes'!$D$11&lt;=N$53,INDIRECT("'"&amp;$D71&amp;" Cost"&amp;"'!$D$18")*(1+'Cost Changes'!$C$11),INDIRECT("'"&amp;$D71&amp;" Cost"&amp;"'!$D$18")),0)</f>
        <v>0</v>
      </c>
      <c r="O71" s="296" cm="1">
        <f t="array" aca="1" ref="O71" ca="1">IFERROR(_xlfn.XLOOKUP($D71,'Production Forecast'!$D:$D,'Production Forecast'!P:P)*IF('Cost Changes'!$D$11&lt;=O$53,INDIRECT("'"&amp;$D71&amp;" Cost"&amp;"'!$D$18")*(1+'Cost Changes'!$C$11),INDIRECT("'"&amp;$D71&amp;" Cost"&amp;"'!$D$18")),0)</f>
        <v>0</v>
      </c>
      <c r="P71" s="296" cm="1">
        <f t="array" aca="1" ref="P71" ca="1">IFERROR(_xlfn.XLOOKUP($D71,'Production Forecast'!$D:$D,'Production Forecast'!Q:Q)*IF('Cost Changes'!$D$11&lt;=P$53,INDIRECT("'"&amp;$D71&amp;" Cost"&amp;"'!$D$18")*(1+'Cost Changes'!$C$11),INDIRECT("'"&amp;$D71&amp;" Cost"&amp;"'!$D$18")),0)</f>
        <v>0</v>
      </c>
      <c r="Q71" s="296" cm="1">
        <f t="array" aca="1" ref="Q71" ca="1">IFERROR(_xlfn.XLOOKUP($D71,'Production Forecast'!$D:$D,'Production Forecast'!R:R)*IF('Cost Changes'!$D$11&lt;=Q$53,INDIRECT("'"&amp;$D71&amp;" Cost"&amp;"'!$D$18")*(1+'Cost Changes'!$C$11),INDIRECT("'"&amp;$D71&amp;" Cost"&amp;"'!$D$18")),0)</f>
        <v>0</v>
      </c>
      <c r="R71" s="296" cm="1">
        <f t="array" aca="1" ref="R71" ca="1">IFERROR(_xlfn.XLOOKUP($D71,'Production Forecast'!$D:$D,'Production Forecast'!S:S)*IF('Cost Changes'!$D$11&lt;=R$53,INDIRECT("'"&amp;$D71&amp;" Cost"&amp;"'!$D$18")*(1+'Cost Changes'!$C$11),INDIRECT("'"&amp;$D71&amp;" Cost"&amp;"'!$D$18")),0)</f>
        <v>0</v>
      </c>
      <c r="S71" s="296" cm="1">
        <f t="array" aca="1" ref="S71" ca="1">IFERROR(_xlfn.XLOOKUP($D71,'Production Forecast'!$D:$D,'Production Forecast'!T:T)*IF('Cost Changes'!$D$11&lt;=S$53,INDIRECT("'"&amp;$D71&amp;" Cost"&amp;"'!$D$18")*(1+'Cost Changes'!$C$11),INDIRECT("'"&amp;$D71&amp;" Cost"&amp;"'!$D$18")),0)</f>
        <v>0</v>
      </c>
      <c r="T71" s="298">
        <f t="shared" ca="1" si="7"/>
        <v>0</v>
      </c>
    </row>
    <row r="72" spans="2:20" s="1" customFormat="1" collapsed="1" x14ac:dyDescent="0.35">
      <c r="B72" s="286" t="s">
        <v>187</v>
      </c>
      <c r="C72" s="286"/>
      <c r="D72" s="286"/>
      <c r="E72" s="299">
        <f ca="1">(SUM(E54:E71))+(SUM(E54:E71))</f>
        <v>0</v>
      </c>
      <c r="F72" s="299">
        <f t="shared" ref="F72:T72" ca="1" si="8">(SUM(F54:F61))+((SUM(F54:F71))+(SUM(F54:F71)))</f>
        <v>0</v>
      </c>
      <c r="G72" s="300">
        <f t="shared" ca="1" si="8"/>
        <v>0</v>
      </c>
      <c r="H72" s="299">
        <f t="shared" ca="1" si="8"/>
        <v>0</v>
      </c>
      <c r="I72" s="299">
        <f t="shared" ca="1" si="8"/>
        <v>0</v>
      </c>
      <c r="J72" s="299">
        <f t="shared" ca="1" si="8"/>
        <v>0</v>
      </c>
      <c r="K72" s="299">
        <f t="shared" ca="1" si="8"/>
        <v>0</v>
      </c>
      <c r="L72" s="299">
        <f t="shared" ca="1" si="8"/>
        <v>0</v>
      </c>
      <c r="M72" s="299">
        <f t="shared" ca="1" si="8"/>
        <v>0</v>
      </c>
      <c r="N72" s="299">
        <f t="shared" ca="1" si="8"/>
        <v>0</v>
      </c>
      <c r="O72" s="299">
        <f t="shared" ca="1" si="8"/>
        <v>0</v>
      </c>
      <c r="P72" s="299">
        <f t="shared" ca="1" si="8"/>
        <v>0</v>
      </c>
      <c r="Q72" s="299">
        <f t="shared" ca="1" si="8"/>
        <v>0</v>
      </c>
      <c r="R72" s="299">
        <f t="shared" ca="1" si="8"/>
        <v>0</v>
      </c>
      <c r="S72" s="299">
        <f t="shared" ca="1" si="8"/>
        <v>0</v>
      </c>
      <c r="T72" s="301">
        <f t="shared" ca="1" si="8"/>
        <v>0</v>
      </c>
    </row>
  </sheetData>
  <mergeCells count="1">
    <mergeCell ref="B3:D3"/>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EF70DA-FA2F-4850-AFFB-AC776110BD39}">
  <sheetPr>
    <tabColor rgb="FFFFC000"/>
  </sheetPr>
  <dimension ref="B2:V11"/>
  <sheetViews>
    <sheetView showGridLines="0" zoomScaleNormal="100" workbookViewId="0">
      <selection activeCell="H40" sqref="H40"/>
    </sheetView>
  </sheetViews>
  <sheetFormatPr defaultColWidth="8.90625" defaultRowHeight="14.5" outlineLevelRow="1" x14ac:dyDescent="0.35"/>
  <cols>
    <col min="1" max="1" width="1.81640625" style="108" customWidth="1"/>
    <col min="2" max="2" width="15.1796875" style="108" bestFit="1" customWidth="1"/>
    <col min="3" max="3" width="16.1796875" style="108" customWidth="1"/>
    <col min="4" max="4" width="38.90625" style="108" customWidth="1"/>
    <col min="5" max="5" width="27.08984375" style="108" bestFit="1" customWidth="1"/>
    <col min="6" max="16384" width="8.90625" style="108"/>
  </cols>
  <sheetData>
    <row r="2" spans="2:22" outlineLevel="1" x14ac:dyDescent="0.35">
      <c r="B2" s="114" t="s">
        <v>102</v>
      </c>
      <c r="C2" s="107"/>
      <c r="V2" s="107"/>
    </row>
    <row r="3" spans="2:22" ht="73.25" customHeight="1" outlineLevel="1" x14ac:dyDescent="0.35">
      <c r="B3" s="443" t="s">
        <v>171</v>
      </c>
      <c r="C3" s="443"/>
      <c r="D3" s="443"/>
      <c r="V3" s="107"/>
    </row>
    <row r="4" spans="2:22" ht="5" customHeight="1" outlineLevel="1" x14ac:dyDescent="0.35">
      <c r="B4" s="239"/>
      <c r="C4" s="239"/>
      <c r="D4" s="239"/>
      <c r="V4" s="107"/>
    </row>
    <row r="5" spans="2:22" outlineLevel="1" x14ac:dyDescent="0.35">
      <c r="B5" s="20" t="s">
        <v>6</v>
      </c>
    </row>
    <row r="6" spans="2:22" outlineLevel="1" x14ac:dyDescent="0.35">
      <c r="B6" s="18" t="s">
        <v>172</v>
      </c>
      <c r="C6" s="15"/>
    </row>
    <row r="8" spans="2:22" ht="29" x14ac:dyDescent="0.35">
      <c r="C8" s="106" t="s">
        <v>77</v>
      </c>
      <c r="D8" s="106" t="s">
        <v>78</v>
      </c>
      <c r="E8" s="109"/>
    </row>
    <row r="9" spans="2:22" x14ac:dyDescent="0.35">
      <c r="B9" s="108" t="s">
        <v>48</v>
      </c>
      <c r="C9" s="221"/>
      <c r="D9" s="222"/>
      <c r="E9" s="109"/>
    </row>
    <row r="10" spans="2:22" x14ac:dyDescent="0.35">
      <c r="B10" s="108" t="s">
        <v>49</v>
      </c>
      <c r="C10" s="221"/>
      <c r="D10" s="222"/>
    </row>
    <row r="11" spans="2:22" x14ac:dyDescent="0.35">
      <c r="B11" s="108" t="s">
        <v>166</v>
      </c>
      <c r="C11" s="221"/>
      <c r="D11" s="222"/>
    </row>
  </sheetData>
  <mergeCells count="1">
    <mergeCell ref="B3:D3"/>
  </mergeCells>
  <conditionalFormatting sqref="C9:C11">
    <cfRule type="expression" dxfId="5" priority="4">
      <formula>AND(#REF!="Yes",C9&lt;&gt;"")</formula>
    </cfRule>
    <cfRule type="expression" dxfId="4" priority="5">
      <formula>#REF!="No"</formula>
    </cfRule>
    <cfRule type="expression" dxfId="3" priority="6">
      <formula>AND(#REF!="Yes",C9="")</formula>
    </cfRule>
  </conditionalFormatting>
  <conditionalFormatting sqref="D9:D11">
    <cfRule type="expression" dxfId="2" priority="1">
      <formula>#REF!="No"</formula>
    </cfRule>
    <cfRule type="expression" dxfId="1" priority="2">
      <formula>AND(#REF!="Yes",D9&lt;&gt;"")</formula>
    </cfRule>
    <cfRule type="expression" dxfId="0" priority="3">
      <formula>AND(#REF!="Yes",D9="")</formula>
    </cfRule>
  </conditionalFormatting>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B2F7A-7103-4F6A-B8CB-EB9FF3EB0E2E}">
  <sheetPr>
    <tabColor theme="0" tint="-0.14999847407452621"/>
  </sheetPr>
  <dimension ref="A1"/>
  <sheetViews>
    <sheetView showGridLines="0" zoomScaleNormal="100" workbookViewId="0">
      <selection activeCell="H40" sqref="H40"/>
    </sheetView>
  </sheetViews>
  <sheetFormatPr defaultRowHeight="14.5" x14ac:dyDescent="0.35"/>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D32912-F557-4218-B61B-81809C0BF82A}">
  <sheetPr>
    <tabColor theme="0" tint="-0.14999847407452621"/>
  </sheetPr>
  <dimension ref="B1:V53"/>
  <sheetViews>
    <sheetView showGridLines="0" topLeftCell="A19" zoomScaleNormal="100" workbookViewId="0">
      <selection activeCell="B1" sqref="B1"/>
    </sheetView>
  </sheetViews>
  <sheetFormatPr defaultColWidth="8.90625" defaultRowHeight="14.5" outlineLevelRow="1" x14ac:dyDescent="0.35"/>
  <cols>
    <col min="1" max="1" width="1.81640625" style="108" customWidth="1"/>
    <col min="2" max="2" width="21.453125" style="108" customWidth="1"/>
    <col min="3" max="3" width="22.453125" style="108" customWidth="1"/>
    <col min="4" max="4" width="12" style="108" customWidth="1"/>
    <col min="5" max="5" width="14.90625" style="108" bestFit="1" customWidth="1"/>
    <col min="6" max="6" width="19.54296875" style="108" customWidth="1"/>
    <col min="7" max="7" width="8" style="108" customWidth="1"/>
    <col min="8" max="8" width="10.54296875" style="108" customWidth="1"/>
    <col min="9" max="9" width="9.6328125" style="108" bestFit="1" customWidth="1"/>
    <col min="10" max="16384" width="8.90625" style="108"/>
  </cols>
  <sheetData>
    <row r="1" spans="2:22" x14ac:dyDescent="0.35">
      <c r="B1" s="366" t="s">
        <v>192</v>
      </c>
    </row>
    <row r="2" spans="2:22" outlineLevel="1" x14ac:dyDescent="0.35">
      <c r="B2" s="114" t="s">
        <v>102</v>
      </c>
      <c r="C2" s="107"/>
      <c r="V2" s="107"/>
    </row>
    <row r="3" spans="2:22" ht="90" customHeight="1" outlineLevel="1" x14ac:dyDescent="0.35">
      <c r="B3" s="443" t="s">
        <v>174</v>
      </c>
      <c r="C3" s="443"/>
      <c r="D3" s="443"/>
      <c r="E3" s="443"/>
      <c r="F3" s="443"/>
      <c r="V3" s="107"/>
    </row>
    <row r="4" spans="2:22" ht="5" customHeight="1" outlineLevel="1" x14ac:dyDescent="0.35">
      <c r="B4" s="354"/>
      <c r="C4" s="354"/>
      <c r="D4" s="354"/>
      <c r="V4" s="107"/>
    </row>
    <row r="5" spans="2:22" outlineLevel="1" x14ac:dyDescent="0.35">
      <c r="B5" s="20" t="s">
        <v>6</v>
      </c>
    </row>
    <row r="6" spans="2:22" outlineLevel="1" x14ac:dyDescent="0.35">
      <c r="B6" s="18" t="s">
        <v>138</v>
      </c>
      <c r="C6" s="15"/>
    </row>
    <row r="7" spans="2:22" outlineLevel="1" x14ac:dyDescent="0.35">
      <c r="B7" s="19" t="s">
        <v>18</v>
      </c>
      <c r="C7" s="2"/>
    </row>
    <row r="8" spans="2:22" x14ac:dyDescent="0.35">
      <c r="B8" s="80"/>
      <c r="C8" s="23"/>
    </row>
    <row r="9" spans="2:22" x14ac:dyDescent="0.35">
      <c r="B9" s="107" t="s">
        <v>108</v>
      </c>
    </row>
    <row r="11" spans="2:22" x14ac:dyDescent="0.35">
      <c r="B11" s="64" t="s">
        <v>47</v>
      </c>
      <c r="C11" s="64"/>
      <c r="D11" s="64"/>
      <c r="E11" s="64"/>
      <c r="F11" s="64"/>
      <c r="G11" s="64"/>
      <c r="H11" s="64"/>
      <c r="I11" s="64"/>
    </row>
    <row r="12" spans="2:22" x14ac:dyDescent="0.35">
      <c r="B12" s="247" t="str">
        <f>TRIM("ESTIMATE AS OF "&amp;TEXT(I22, "mm/dd/yy"))</f>
        <v>ESTIMATE AS OF 01/22/23</v>
      </c>
    </row>
    <row r="13" spans="2:22" x14ac:dyDescent="0.35">
      <c r="B13" s="108" t="s">
        <v>51</v>
      </c>
      <c r="C13" s="73">
        <f>C27</f>
        <v>100000</v>
      </c>
    </row>
    <row r="14" spans="2:22" x14ac:dyDescent="0.35">
      <c r="C14" s="3"/>
    </row>
    <row r="15" spans="2:22" x14ac:dyDescent="0.35">
      <c r="C15" s="106" t="s">
        <v>41</v>
      </c>
      <c r="D15" s="106" t="s">
        <v>52</v>
      </c>
    </row>
    <row r="16" spans="2:22" x14ac:dyDescent="0.35">
      <c r="B16" s="108" t="s">
        <v>48</v>
      </c>
      <c r="C16" s="58">
        <f>C41</f>
        <v>564524</v>
      </c>
      <c r="D16" s="17">
        <f>C16/$C$13</f>
        <v>5.6452400000000003</v>
      </c>
    </row>
    <row r="17" spans="2:10" x14ac:dyDescent="0.35">
      <c r="B17" s="108" t="s">
        <v>49</v>
      </c>
      <c r="C17" s="58">
        <f>D41</f>
        <v>374857</v>
      </c>
      <c r="D17" s="17">
        <f>C17/$C$13</f>
        <v>3.74857</v>
      </c>
    </row>
    <row r="18" spans="2:10" x14ac:dyDescent="0.35">
      <c r="B18" s="108" t="s">
        <v>50</v>
      </c>
      <c r="C18" s="58">
        <f>E41</f>
        <v>51333</v>
      </c>
      <c r="D18" s="17">
        <f>C18/$C$13</f>
        <v>0.51332999999999995</v>
      </c>
    </row>
    <row r="20" spans="2:10" x14ac:dyDescent="0.35">
      <c r="B20" s="64" t="s">
        <v>173</v>
      </c>
      <c r="C20" s="64"/>
      <c r="D20" s="64"/>
      <c r="E20" s="64"/>
      <c r="F20" s="64"/>
      <c r="G20" s="64"/>
      <c r="H20" s="64"/>
      <c r="I20" s="64"/>
    </row>
    <row r="21" spans="2:10" s="23" customFormat="1" x14ac:dyDescent="0.35">
      <c r="B21" s="57"/>
      <c r="C21" s="57"/>
      <c r="D21" s="57"/>
      <c r="E21" s="57"/>
      <c r="F21" s="57"/>
      <c r="G21" s="57"/>
      <c r="H21" s="57"/>
      <c r="I21" s="57"/>
    </row>
    <row r="22" spans="2:10" ht="15.5" x14ac:dyDescent="0.35">
      <c r="B22" s="367" t="s">
        <v>141</v>
      </c>
      <c r="C22" s="22"/>
      <c r="D22" s="246" t="s">
        <v>191</v>
      </c>
      <c r="I22" s="245">
        <v>44948</v>
      </c>
      <c r="J22" s="59"/>
    </row>
    <row r="24" spans="2:10" x14ac:dyDescent="0.35">
      <c r="B24" s="108" t="s">
        <v>33</v>
      </c>
      <c r="C24" s="337" t="s">
        <v>191</v>
      </c>
    </row>
    <row r="25" spans="2:10" x14ac:dyDescent="0.35">
      <c r="B25" s="108" t="s">
        <v>34</v>
      </c>
      <c r="C25" s="364" t="s">
        <v>181</v>
      </c>
    </row>
    <row r="26" spans="2:10" x14ac:dyDescent="0.35">
      <c r="B26" s="108" t="s">
        <v>35</v>
      </c>
      <c r="C26" s="337" t="s">
        <v>182</v>
      </c>
    </row>
    <row r="27" spans="2:10" x14ac:dyDescent="0.35">
      <c r="B27" s="108" t="s">
        <v>36</v>
      </c>
      <c r="C27" s="365">
        <v>100000</v>
      </c>
    </row>
    <row r="29" spans="2:10" x14ac:dyDescent="0.35">
      <c r="B29" s="108" t="s">
        <v>186</v>
      </c>
      <c r="C29" s="244" t="s">
        <v>183</v>
      </c>
    </row>
    <row r="30" spans="2:10" x14ac:dyDescent="0.35">
      <c r="C30" s="240"/>
    </row>
    <row r="31" spans="2:10" ht="15" thickBot="1" x14ac:dyDescent="0.4">
      <c r="C31" s="240"/>
    </row>
    <row r="32" spans="2:10" ht="15" thickBot="1" x14ac:dyDescent="0.4">
      <c r="B32" s="60"/>
      <c r="C32" s="374" t="s">
        <v>37</v>
      </c>
      <c r="D32" s="375" t="s">
        <v>38</v>
      </c>
      <c r="E32" s="376" t="s">
        <v>4</v>
      </c>
      <c r="F32" s="61"/>
      <c r="G32" s="61"/>
      <c r="H32" s="61"/>
    </row>
    <row r="33" spans="2:10" ht="15" thickBot="1" x14ac:dyDescent="0.4">
      <c r="B33" s="380" t="s">
        <v>39</v>
      </c>
      <c r="C33" s="377" t="s">
        <v>40</v>
      </c>
      <c r="D33" s="378" t="s">
        <v>40</v>
      </c>
      <c r="E33" s="379" t="s">
        <v>40</v>
      </c>
      <c r="F33" s="62"/>
      <c r="G33" s="61"/>
      <c r="H33" s="61"/>
    </row>
    <row r="34" spans="2:10" x14ac:dyDescent="0.35">
      <c r="B34" s="241" t="s">
        <v>109</v>
      </c>
      <c r="C34" s="362">
        <v>27890</v>
      </c>
      <c r="D34" s="362">
        <v>3588</v>
      </c>
      <c r="E34" s="362">
        <v>37378</v>
      </c>
      <c r="F34" s="61"/>
      <c r="G34" s="61"/>
      <c r="H34" s="61"/>
    </row>
    <row r="35" spans="2:10" x14ac:dyDescent="0.35">
      <c r="B35" s="242" t="s">
        <v>110</v>
      </c>
      <c r="C35" s="363">
        <v>535369</v>
      </c>
      <c r="D35" s="363">
        <v>7379</v>
      </c>
      <c r="E35" s="363">
        <v>3277</v>
      </c>
      <c r="F35" s="61"/>
      <c r="G35" s="61"/>
      <c r="H35" s="61"/>
    </row>
    <row r="36" spans="2:10" x14ac:dyDescent="0.35">
      <c r="B36" s="242" t="s">
        <v>111</v>
      </c>
      <c r="C36" s="363">
        <v>1265</v>
      </c>
      <c r="D36" s="363">
        <v>363890</v>
      </c>
      <c r="E36" s="363">
        <v>10678</v>
      </c>
      <c r="F36" s="61"/>
      <c r="G36" s="61"/>
      <c r="H36" s="61"/>
    </row>
    <row r="37" spans="2:10" x14ac:dyDescent="0.35">
      <c r="B37" s="63"/>
      <c r="C37" s="75"/>
      <c r="D37" s="75"/>
      <c r="E37" s="75"/>
      <c r="F37" s="61"/>
      <c r="G37" s="61"/>
      <c r="H37" s="61"/>
    </row>
    <row r="38" spans="2:10" x14ac:dyDescent="0.35">
      <c r="B38" s="63"/>
      <c r="C38" s="75"/>
      <c r="D38" s="75"/>
      <c r="E38" s="75"/>
      <c r="F38" s="61"/>
      <c r="G38" s="61"/>
      <c r="H38" s="61"/>
    </row>
    <row r="39" spans="2:10" x14ac:dyDescent="0.35">
      <c r="B39" s="63"/>
      <c r="C39" s="75"/>
      <c r="D39" s="75"/>
      <c r="E39" s="75"/>
      <c r="F39" s="61"/>
      <c r="G39" s="61"/>
      <c r="H39" s="61"/>
    </row>
    <row r="40" spans="2:10" x14ac:dyDescent="0.35">
      <c r="B40" s="63"/>
      <c r="C40" s="75"/>
      <c r="D40" s="75"/>
      <c r="E40" s="75"/>
      <c r="F40" s="373" t="s">
        <v>41</v>
      </c>
      <c r="G40" s="61"/>
      <c r="H40" s="61"/>
    </row>
    <row r="41" spans="2:10" x14ac:dyDescent="0.35">
      <c r="B41" s="368" t="s">
        <v>42</v>
      </c>
      <c r="C41" s="369">
        <f>SUM(C34:C40)</f>
        <v>564524</v>
      </c>
      <c r="D41" s="369">
        <f>SUM(D34:D40)</f>
        <v>374857</v>
      </c>
      <c r="E41" s="369">
        <f>SUM(E34:E40)</f>
        <v>51333</v>
      </c>
      <c r="F41" s="369">
        <f>SUM(C41:E41)</f>
        <v>990714</v>
      </c>
      <c r="G41" s="61"/>
      <c r="H41" s="61"/>
    </row>
    <row r="42" spans="2:10" x14ac:dyDescent="0.35">
      <c r="B42" s="370"/>
      <c r="C42" s="371"/>
      <c r="D42" s="371"/>
      <c r="E42" s="371"/>
      <c r="F42" s="371"/>
      <c r="G42" s="61"/>
      <c r="H42" s="61"/>
    </row>
    <row r="43" spans="2:10" x14ac:dyDescent="0.35">
      <c r="B43" s="368" t="s">
        <v>43</v>
      </c>
      <c r="C43" s="372">
        <f>C41/$F$41</f>
        <v>0.56981530492150101</v>
      </c>
      <c r="D43" s="372">
        <f>D41/$F$41</f>
        <v>0.37837054891724553</v>
      </c>
      <c r="E43" s="372">
        <f>E41/$F$41</f>
        <v>5.1814146161253398E-2</v>
      </c>
      <c r="F43" s="370"/>
      <c r="G43" s="61"/>
      <c r="H43" s="61"/>
    </row>
    <row r="44" spans="2:10" x14ac:dyDescent="0.35">
      <c r="B44" s="61"/>
      <c r="C44" s="61"/>
      <c r="D44" s="61"/>
      <c r="E44" s="61"/>
      <c r="F44" s="61"/>
      <c r="G44" s="61"/>
      <c r="H44" s="61"/>
      <c r="I44" s="61"/>
      <c r="J44" s="61"/>
    </row>
    <row r="46" spans="2:10" x14ac:dyDescent="0.35">
      <c r="B46" s="20" t="s">
        <v>55</v>
      </c>
    </row>
    <row r="47" spans="2:10" x14ac:dyDescent="0.35">
      <c r="B47" s="243" t="s">
        <v>183</v>
      </c>
      <c r="C47" s="61"/>
      <c r="D47" s="61"/>
      <c r="E47" s="61"/>
      <c r="F47" s="61"/>
      <c r="G47" s="61"/>
      <c r="H47" s="61"/>
      <c r="I47" s="61"/>
      <c r="J47" s="61"/>
    </row>
    <row r="48" spans="2:10" x14ac:dyDescent="0.35">
      <c r="B48" s="243"/>
      <c r="C48" s="61"/>
      <c r="D48" s="61"/>
      <c r="E48" s="61"/>
      <c r="F48" s="61"/>
      <c r="G48" s="61"/>
      <c r="H48" s="61"/>
      <c r="I48" s="61"/>
      <c r="J48" s="61"/>
    </row>
    <row r="49" spans="2:10" x14ac:dyDescent="0.35">
      <c r="B49" s="61"/>
      <c r="C49" s="243"/>
      <c r="D49" s="61"/>
      <c r="E49" s="61"/>
      <c r="F49" s="61"/>
      <c r="G49" s="61"/>
      <c r="H49" s="61"/>
      <c r="I49" s="61"/>
      <c r="J49" s="61"/>
    </row>
    <row r="50" spans="2:10" x14ac:dyDescent="0.35">
      <c r="B50" s="61"/>
      <c r="C50" s="243"/>
      <c r="D50" s="61"/>
      <c r="E50" s="61"/>
      <c r="F50" s="61"/>
      <c r="G50" s="61"/>
      <c r="H50" s="61"/>
      <c r="I50" s="61"/>
      <c r="J50" s="61"/>
    </row>
    <row r="51" spans="2:10" x14ac:dyDescent="0.35">
      <c r="B51" s="61"/>
      <c r="C51" s="243"/>
      <c r="D51" s="61"/>
      <c r="E51" s="61"/>
      <c r="F51" s="61"/>
      <c r="G51" s="61"/>
      <c r="H51" s="61"/>
      <c r="I51" s="61"/>
      <c r="J51" s="61"/>
    </row>
    <row r="52" spans="2:10" x14ac:dyDescent="0.35">
      <c r="B52" s="61"/>
      <c r="C52" s="243"/>
      <c r="D52" s="61"/>
      <c r="E52" s="61"/>
      <c r="F52" s="61"/>
      <c r="G52" s="61"/>
      <c r="H52" s="61"/>
      <c r="I52" s="61"/>
      <c r="J52" s="61"/>
    </row>
    <row r="53" spans="2:10" x14ac:dyDescent="0.35">
      <c r="C53" s="240"/>
    </row>
  </sheetData>
  <mergeCells count="1">
    <mergeCell ref="B3:F3"/>
  </mergeCells>
  <pageMargins left="0.45" right="0.2" top="0.5" bottom="0.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F3DB1D-7BE2-4B7C-AC41-AB8D9F365184}">
  <sheetPr>
    <tabColor theme="0" tint="-0.14999847407452621"/>
  </sheetPr>
  <dimension ref="B1:V52"/>
  <sheetViews>
    <sheetView showGridLines="0" topLeftCell="A15" zoomScaleNormal="100" workbookViewId="0">
      <selection activeCell="D16" sqref="D16"/>
    </sheetView>
  </sheetViews>
  <sheetFormatPr defaultColWidth="8.90625" defaultRowHeight="14.5" outlineLevelRow="1" x14ac:dyDescent="0.35"/>
  <cols>
    <col min="1" max="1" width="1.81640625" style="389" customWidth="1"/>
    <col min="2" max="2" width="21.453125" style="389" customWidth="1"/>
    <col min="3" max="3" width="22.453125" style="389" customWidth="1"/>
    <col min="4" max="4" width="12" style="389" customWidth="1"/>
    <col min="5" max="5" width="14.90625" style="389" bestFit="1" customWidth="1"/>
    <col min="6" max="6" width="19.54296875" style="389" customWidth="1"/>
    <col min="7" max="7" width="8" style="389" customWidth="1"/>
    <col min="8" max="8" width="10.54296875" style="389" customWidth="1"/>
    <col min="9" max="9" width="9.6328125" style="389" bestFit="1" customWidth="1"/>
    <col min="10" max="16384" width="8.90625" style="389"/>
  </cols>
  <sheetData>
    <row r="1" spans="2:22" x14ac:dyDescent="0.35">
      <c r="B1" s="247" t="s">
        <v>185</v>
      </c>
    </row>
    <row r="2" spans="2:22" outlineLevel="1" x14ac:dyDescent="0.35">
      <c r="B2" s="390" t="s">
        <v>102</v>
      </c>
      <c r="C2" s="247"/>
      <c r="V2" s="247"/>
    </row>
    <row r="3" spans="2:22" ht="90" customHeight="1" outlineLevel="1" x14ac:dyDescent="0.35">
      <c r="B3" s="444" t="s">
        <v>174</v>
      </c>
      <c r="C3" s="444"/>
      <c r="D3" s="444"/>
      <c r="E3" s="444"/>
      <c r="F3" s="444"/>
      <c r="V3" s="247"/>
    </row>
    <row r="4" spans="2:22" ht="5" customHeight="1" outlineLevel="1" x14ac:dyDescent="0.35">
      <c r="B4" s="391"/>
      <c r="C4" s="391"/>
      <c r="D4" s="391"/>
      <c r="V4" s="247"/>
    </row>
    <row r="5" spans="2:22" outlineLevel="1" x14ac:dyDescent="0.35">
      <c r="B5" s="392" t="s">
        <v>6</v>
      </c>
    </row>
    <row r="6" spans="2:22" outlineLevel="1" x14ac:dyDescent="0.35">
      <c r="B6" s="393" t="s">
        <v>138</v>
      </c>
      <c r="C6" s="393"/>
    </row>
    <row r="7" spans="2:22" outlineLevel="1" x14ac:dyDescent="0.35">
      <c r="B7" s="394" t="s">
        <v>18</v>
      </c>
      <c r="C7" s="394"/>
    </row>
    <row r="8" spans="2:22" x14ac:dyDescent="0.35">
      <c r="B8" s="395"/>
      <c r="C8" s="395"/>
    </row>
    <row r="9" spans="2:22" x14ac:dyDescent="0.35">
      <c r="B9" s="247" t="s">
        <v>193</v>
      </c>
    </row>
    <row r="11" spans="2:22" x14ac:dyDescent="0.35">
      <c r="B11" s="396" t="s">
        <v>47</v>
      </c>
      <c r="C11" s="396"/>
      <c r="D11" s="396"/>
      <c r="E11" s="396"/>
      <c r="F11" s="396"/>
      <c r="G11" s="396"/>
      <c r="H11" s="396"/>
      <c r="I11" s="396"/>
    </row>
    <row r="12" spans="2:22" x14ac:dyDescent="0.35">
      <c r="B12" s="247" t="str">
        <f>TRIM("ESTIMATE AS OF "&amp;TEXT(I22, "mm/dd/yy"))</f>
        <v>ESTIMATE AS OF MM/DD/YYYY</v>
      </c>
    </row>
    <row r="13" spans="2:22" x14ac:dyDescent="0.35">
      <c r="B13" s="389" t="s">
        <v>51</v>
      </c>
      <c r="C13" s="397">
        <f>C27</f>
        <v>0</v>
      </c>
    </row>
    <row r="14" spans="2:22" x14ac:dyDescent="0.35">
      <c r="C14" s="398"/>
    </row>
    <row r="15" spans="2:22" x14ac:dyDescent="0.35">
      <c r="C15" s="399" t="s">
        <v>41</v>
      </c>
      <c r="D15" s="399" t="s">
        <v>52</v>
      </c>
    </row>
    <row r="16" spans="2:22" x14ac:dyDescent="0.35">
      <c r="B16" s="389" t="s">
        <v>48</v>
      </c>
      <c r="C16" s="400">
        <f>C41</f>
        <v>0</v>
      </c>
      <c r="D16" s="401" t="e">
        <f>C16/$C$13</f>
        <v>#DIV/0!</v>
      </c>
    </row>
    <row r="17" spans="2:10" x14ac:dyDescent="0.35">
      <c r="B17" s="389" t="s">
        <v>49</v>
      </c>
      <c r="C17" s="400">
        <f>D41</f>
        <v>0</v>
      </c>
      <c r="D17" s="401" t="e">
        <f>C17/$C$13</f>
        <v>#DIV/0!</v>
      </c>
    </row>
    <row r="18" spans="2:10" x14ac:dyDescent="0.35">
      <c r="B18" s="389" t="s">
        <v>50</v>
      </c>
      <c r="C18" s="400">
        <f>E41</f>
        <v>0</v>
      </c>
      <c r="D18" s="401" t="e">
        <f>C18/$C$13</f>
        <v>#DIV/0!</v>
      </c>
    </row>
    <row r="20" spans="2:10" x14ac:dyDescent="0.35">
      <c r="B20" s="396" t="s">
        <v>173</v>
      </c>
      <c r="C20" s="396"/>
      <c r="D20" s="396"/>
      <c r="E20" s="396"/>
      <c r="F20" s="396"/>
      <c r="G20" s="396"/>
      <c r="H20" s="396"/>
      <c r="I20" s="396"/>
    </row>
    <row r="21" spans="2:10" s="395" customFormat="1" x14ac:dyDescent="0.35">
      <c r="B21" s="402"/>
      <c r="C21" s="402"/>
      <c r="D21" s="402"/>
      <c r="E21" s="402"/>
      <c r="F21" s="402"/>
      <c r="G21" s="402"/>
      <c r="H21" s="402"/>
      <c r="I21" s="402"/>
    </row>
    <row r="22" spans="2:10" ht="15.5" x14ac:dyDescent="0.35">
      <c r="B22" s="367" t="s">
        <v>141</v>
      </c>
      <c r="C22" s="367"/>
      <c r="D22" s="403" t="s">
        <v>161</v>
      </c>
      <c r="I22" s="404" t="s">
        <v>184</v>
      </c>
      <c r="J22" s="405"/>
    </row>
    <row r="24" spans="2:10" x14ac:dyDescent="0.35">
      <c r="B24" s="389" t="s">
        <v>33</v>
      </c>
      <c r="C24" s="393" t="s">
        <v>161</v>
      </c>
    </row>
    <row r="25" spans="2:10" x14ac:dyDescent="0.35">
      <c r="B25" s="389" t="s">
        <v>34</v>
      </c>
      <c r="C25" s="406" t="s">
        <v>181</v>
      </c>
    </row>
    <row r="26" spans="2:10" x14ac:dyDescent="0.35">
      <c r="B26" s="389" t="s">
        <v>35</v>
      </c>
      <c r="C26" s="393" t="s">
        <v>182</v>
      </c>
    </row>
    <row r="27" spans="2:10" x14ac:dyDescent="0.35">
      <c r="B27" s="389" t="s">
        <v>36</v>
      </c>
      <c r="C27" s="407">
        <v>0</v>
      </c>
    </row>
    <row r="29" spans="2:10" x14ac:dyDescent="0.35">
      <c r="B29" s="389" t="s">
        <v>186</v>
      </c>
      <c r="C29" s="395" t="s">
        <v>183</v>
      </c>
    </row>
    <row r="31" spans="2:10" ht="15" thickBot="1" x14ac:dyDescent="0.4"/>
    <row r="32" spans="2:10" ht="15" thickBot="1" x14ac:dyDescent="0.4">
      <c r="B32" s="408"/>
      <c r="C32" s="374" t="s">
        <v>37</v>
      </c>
      <c r="D32" s="375" t="s">
        <v>38</v>
      </c>
      <c r="E32" s="376" t="s">
        <v>4</v>
      </c>
      <c r="F32" s="370"/>
      <c r="G32" s="370"/>
      <c r="H32" s="370"/>
    </row>
    <row r="33" spans="2:10" ht="15" thickBot="1" x14ac:dyDescent="0.4">
      <c r="B33" s="380" t="s">
        <v>39</v>
      </c>
      <c r="C33" s="377" t="s">
        <v>40</v>
      </c>
      <c r="D33" s="378" t="s">
        <v>40</v>
      </c>
      <c r="E33" s="379" t="s">
        <v>40</v>
      </c>
      <c r="F33" s="373"/>
      <c r="G33" s="370"/>
      <c r="H33" s="370"/>
    </row>
    <row r="34" spans="2:10" x14ac:dyDescent="0.35">
      <c r="B34" s="409" t="s">
        <v>109</v>
      </c>
      <c r="C34" s="410">
        <v>0</v>
      </c>
      <c r="D34" s="410">
        <v>0</v>
      </c>
      <c r="E34" s="410">
        <v>0</v>
      </c>
      <c r="F34" s="370"/>
      <c r="G34" s="370"/>
      <c r="H34" s="370"/>
    </row>
    <row r="35" spans="2:10" x14ac:dyDescent="0.35">
      <c r="B35" s="411" t="s">
        <v>110</v>
      </c>
      <c r="C35" s="412">
        <v>0</v>
      </c>
      <c r="D35" s="412">
        <v>0</v>
      </c>
      <c r="E35" s="412">
        <v>0</v>
      </c>
      <c r="F35" s="370"/>
      <c r="G35" s="370"/>
      <c r="H35" s="370"/>
    </row>
    <row r="36" spans="2:10" x14ac:dyDescent="0.35">
      <c r="B36" s="411" t="s">
        <v>111</v>
      </c>
      <c r="C36" s="412">
        <v>0</v>
      </c>
      <c r="D36" s="412">
        <v>0</v>
      </c>
      <c r="E36" s="412">
        <v>0</v>
      </c>
      <c r="F36" s="370"/>
      <c r="G36" s="370"/>
      <c r="H36" s="370"/>
    </row>
    <row r="37" spans="2:10" x14ac:dyDescent="0.35">
      <c r="B37" s="411"/>
      <c r="C37" s="412"/>
      <c r="D37" s="412"/>
      <c r="E37" s="412"/>
      <c r="F37" s="370"/>
      <c r="G37" s="370"/>
      <c r="H37" s="370"/>
    </row>
    <row r="38" spans="2:10" x14ac:dyDescent="0.35">
      <c r="B38" s="411"/>
      <c r="C38" s="412"/>
      <c r="D38" s="412"/>
      <c r="E38" s="412"/>
      <c r="F38" s="370"/>
      <c r="G38" s="370"/>
      <c r="H38" s="370"/>
    </row>
    <row r="39" spans="2:10" x14ac:dyDescent="0.35">
      <c r="B39" s="411"/>
      <c r="C39" s="412"/>
      <c r="D39" s="412"/>
      <c r="E39" s="412"/>
      <c r="F39" s="370"/>
      <c r="G39" s="370"/>
      <c r="H39" s="370"/>
    </row>
    <row r="40" spans="2:10" x14ac:dyDescent="0.35">
      <c r="B40" s="411"/>
      <c r="C40" s="412"/>
      <c r="D40" s="412"/>
      <c r="E40" s="412"/>
      <c r="F40" s="373" t="s">
        <v>41</v>
      </c>
      <c r="G40" s="370"/>
      <c r="H40" s="370"/>
    </row>
    <row r="41" spans="2:10" x14ac:dyDescent="0.35">
      <c r="B41" s="368" t="s">
        <v>42</v>
      </c>
      <c r="C41" s="369">
        <f>SUM(C34:C40)</f>
        <v>0</v>
      </c>
      <c r="D41" s="369">
        <f>SUM(D34:D40)</f>
        <v>0</v>
      </c>
      <c r="E41" s="369">
        <f>SUM(E34:E40)</f>
        <v>0</v>
      </c>
      <c r="F41" s="369">
        <f>SUM(C41:E41)</f>
        <v>0</v>
      </c>
      <c r="G41" s="370"/>
      <c r="H41" s="370"/>
    </row>
    <row r="42" spans="2:10" x14ac:dyDescent="0.35">
      <c r="B42" s="370"/>
      <c r="C42" s="371"/>
      <c r="D42" s="371"/>
      <c r="E42" s="371"/>
      <c r="F42" s="371"/>
      <c r="G42" s="370"/>
      <c r="H42" s="370"/>
    </row>
    <row r="43" spans="2:10" x14ac:dyDescent="0.35">
      <c r="B43" s="368" t="s">
        <v>43</v>
      </c>
      <c r="C43" s="372" t="e">
        <f>C41/$F$41</f>
        <v>#DIV/0!</v>
      </c>
      <c r="D43" s="372" t="e">
        <f>D41/$F$41</f>
        <v>#DIV/0!</v>
      </c>
      <c r="E43" s="372" t="e">
        <f>E41/$F$41</f>
        <v>#DIV/0!</v>
      </c>
      <c r="F43" s="370"/>
      <c r="G43" s="370"/>
      <c r="H43" s="370"/>
    </row>
    <row r="44" spans="2:10" x14ac:dyDescent="0.35">
      <c r="B44" s="370"/>
      <c r="C44" s="370"/>
      <c r="D44" s="370"/>
      <c r="E44" s="370"/>
      <c r="F44" s="370"/>
      <c r="G44" s="370"/>
      <c r="H44" s="370"/>
      <c r="I44" s="370"/>
      <c r="J44" s="370"/>
    </row>
    <row r="46" spans="2:10" x14ac:dyDescent="0.35">
      <c r="B46" s="392" t="s">
        <v>55</v>
      </c>
    </row>
    <row r="47" spans="2:10" x14ac:dyDescent="0.35">
      <c r="B47" s="370" t="s">
        <v>183</v>
      </c>
      <c r="C47" s="370"/>
      <c r="D47" s="370"/>
      <c r="E47" s="370"/>
      <c r="F47" s="370"/>
      <c r="G47" s="370"/>
      <c r="H47" s="370"/>
      <c r="I47" s="370"/>
      <c r="J47" s="370"/>
    </row>
    <row r="48" spans="2:10" x14ac:dyDescent="0.35">
      <c r="B48" s="370"/>
      <c r="C48" s="370"/>
      <c r="D48" s="370"/>
      <c r="E48" s="370"/>
      <c r="F48" s="370"/>
      <c r="G48" s="370"/>
      <c r="H48" s="370"/>
      <c r="I48" s="370"/>
      <c r="J48" s="370"/>
    </row>
    <row r="49" spans="2:10" x14ac:dyDescent="0.35">
      <c r="B49" s="370"/>
      <c r="C49" s="370"/>
      <c r="D49" s="370"/>
      <c r="E49" s="370"/>
      <c r="F49" s="370"/>
      <c r="G49" s="370"/>
      <c r="H49" s="370"/>
      <c r="I49" s="370"/>
      <c r="J49" s="370"/>
    </row>
    <row r="50" spans="2:10" x14ac:dyDescent="0.35">
      <c r="B50" s="370"/>
      <c r="C50" s="370"/>
      <c r="D50" s="370"/>
      <c r="E50" s="370"/>
      <c r="F50" s="370"/>
      <c r="G50" s="370"/>
      <c r="H50" s="370"/>
      <c r="I50" s="370"/>
      <c r="J50" s="370"/>
    </row>
    <row r="51" spans="2:10" x14ac:dyDescent="0.35">
      <c r="B51" s="370"/>
      <c r="C51" s="370"/>
      <c r="D51" s="370"/>
      <c r="E51" s="370"/>
      <c r="F51" s="370"/>
      <c r="G51" s="370"/>
      <c r="H51" s="370"/>
      <c r="I51" s="370"/>
      <c r="J51" s="370"/>
    </row>
    <row r="52" spans="2:10" x14ac:dyDescent="0.35">
      <c r="B52" s="370"/>
      <c r="C52" s="370"/>
      <c r="D52" s="370"/>
      <c r="E52" s="370"/>
      <c r="F52" s="370"/>
      <c r="G52" s="370"/>
      <c r="H52" s="370"/>
      <c r="I52" s="370"/>
      <c r="J52" s="370"/>
    </row>
  </sheetData>
  <mergeCells count="1">
    <mergeCell ref="B3:F3"/>
  </mergeCells>
  <pageMargins left="0.45" right="0.2" top="0.5" bottom="0.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82199D-45C4-4058-ACC7-2BE69955CFAF}">
  <sheetPr>
    <tabColor theme="0" tint="-0.14999847407452621"/>
  </sheetPr>
  <dimension ref="B1:V52"/>
  <sheetViews>
    <sheetView showGridLines="0" topLeftCell="A33" zoomScaleNormal="100" workbookViewId="0">
      <selection activeCell="F22" sqref="F22"/>
    </sheetView>
  </sheetViews>
  <sheetFormatPr defaultColWidth="8.90625" defaultRowHeight="14.5" outlineLevelRow="1" x14ac:dyDescent="0.35"/>
  <cols>
    <col min="1" max="1" width="1.81640625" style="389" customWidth="1"/>
    <col min="2" max="2" width="21.453125" style="389" customWidth="1"/>
    <col min="3" max="3" width="22.453125" style="389" customWidth="1"/>
    <col min="4" max="4" width="12" style="389" customWidth="1"/>
    <col min="5" max="5" width="14.90625" style="389" bestFit="1" customWidth="1"/>
    <col min="6" max="6" width="19.54296875" style="389" customWidth="1"/>
    <col min="7" max="7" width="8" style="389" customWidth="1"/>
    <col min="8" max="8" width="10.54296875" style="389" customWidth="1"/>
    <col min="9" max="9" width="9.6328125" style="389" bestFit="1" customWidth="1"/>
    <col min="10" max="16384" width="8.90625" style="389"/>
  </cols>
  <sheetData>
    <row r="1" spans="2:22" x14ac:dyDescent="0.35">
      <c r="B1" s="247" t="s">
        <v>185</v>
      </c>
    </row>
    <row r="2" spans="2:22" outlineLevel="1" x14ac:dyDescent="0.35">
      <c r="B2" s="390" t="s">
        <v>102</v>
      </c>
      <c r="C2" s="247"/>
      <c r="V2" s="247"/>
    </row>
    <row r="3" spans="2:22" ht="90" customHeight="1" outlineLevel="1" x14ac:dyDescent="0.35">
      <c r="B3" s="444" t="s">
        <v>174</v>
      </c>
      <c r="C3" s="444"/>
      <c r="D3" s="444"/>
      <c r="E3" s="444"/>
      <c r="F3" s="444"/>
      <c r="V3" s="247"/>
    </row>
    <row r="4" spans="2:22" ht="5" customHeight="1" outlineLevel="1" x14ac:dyDescent="0.35">
      <c r="B4" s="391"/>
      <c r="C4" s="391"/>
      <c r="D4" s="391"/>
      <c r="V4" s="247"/>
    </row>
    <row r="5" spans="2:22" outlineLevel="1" x14ac:dyDescent="0.35">
      <c r="B5" s="392" t="s">
        <v>6</v>
      </c>
    </row>
    <row r="6" spans="2:22" outlineLevel="1" x14ac:dyDescent="0.35">
      <c r="B6" s="393" t="s">
        <v>138</v>
      </c>
      <c r="C6" s="393"/>
    </row>
    <row r="7" spans="2:22" outlineLevel="1" x14ac:dyDescent="0.35">
      <c r="B7" s="394" t="s">
        <v>18</v>
      </c>
      <c r="C7" s="394"/>
    </row>
    <row r="8" spans="2:22" x14ac:dyDescent="0.35">
      <c r="B8" s="395"/>
      <c r="C8" s="395"/>
    </row>
    <row r="9" spans="2:22" x14ac:dyDescent="0.35">
      <c r="B9" s="247" t="s">
        <v>193</v>
      </c>
    </row>
    <row r="11" spans="2:22" x14ac:dyDescent="0.35">
      <c r="B11" s="396" t="s">
        <v>47</v>
      </c>
      <c r="C11" s="396"/>
      <c r="D11" s="396"/>
      <c r="E11" s="396"/>
      <c r="F11" s="396"/>
      <c r="G11" s="396"/>
      <c r="H11" s="396"/>
      <c r="I11" s="396"/>
    </row>
    <row r="12" spans="2:22" x14ac:dyDescent="0.35">
      <c r="B12" s="247" t="str">
        <f>TRIM("ESTIMATE AS OF "&amp;TEXT(I22, "mm/dd/yy"))</f>
        <v>ESTIMATE AS OF MM/DD/YYYY</v>
      </c>
    </row>
    <row r="13" spans="2:22" x14ac:dyDescent="0.35">
      <c r="B13" s="389" t="s">
        <v>51</v>
      </c>
      <c r="C13" s="397">
        <f>C27</f>
        <v>0</v>
      </c>
    </row>
    <row r="14" spans="2:22" x14ac:dyDescent="0.35">
      <c r="C14" s="398"/>
    </row>
    <row r="15" spans="2:22" x14ac:dyDescent="0.35">
      <c r="C15" s="399" t="s">
        <v>41</v>
      </c>
      <c r="D15" s="399" t="s">
        <v>52</v>
      </c>
    </row>
    <row r="16" spans="2:22" x14ac:dyDescent="0.35">
      <c r="B16" s="389" t="s">
        <v>48</v>
      </c>
      <c r="C16" s="400">
        <f>C41</f>
        <v>0</v>
      </c>
      <c r="D16" s="401" t="e">
        <f>C16/$C$13</f>
        <v>#DIV/0!</v>
      </c>
    </row>
    <row r="17" spans="2:10" x14ac:dyDescent="0.35">
      <c r="B17" s="389" t="s">
        <v>49</v>
      </c>
      <c r="C17" s="400">
        <f>D41</f>
        <v>0</v>
      </c>
      <c r="D17" s="401" t="e">
        <f>C17/$C$13</f>
        <v>#DIV/0!</v>
      </c>
    </row>
    <row r="18" spans="2:10" x14ac:dyDescent="0.35">
      <c r="B18" s="389" t="s">
        <v>50</v>
      </c>
      <c r="C18" s="400">
        <f>E41</f>
        <v>0</v>
      </c>
      <c r="D18" s="401" t="e">
        <f>C18/$C$13</f>
        <v>#DIV/0!</v>
      </c>
    </row>
    <row r="20" spans="2:10" x14ac:dyDescent="0.35">
      <c r="B20" s="396" t="s">
        <v>173</v>
      </c>
      <c r="C20" s="396"/>
      <c r="D20" s="396"/>
      <c r="E20" s="396"/>
      <c r="F20" s="396"/>
      <c r="G20" s="396"/>
      <c r="H20" s="396"/>
      <c r="I20" s="396"/>
    </row>
    <row r="21" spans="2:10" s="395" customFormat="1" x14ac:dyDescent="0.35">
      <c r="B21" s="402"/>
      <c r="C21" s="402"/>
      <c r="D21" s="402"/>
      <c r="E21" s="402"/>
      <c r="F21" s="402"/>
      <c r="G21" s="402"/>
      <c r="H21" s="402"/>
      <c r="I21" s="402"/>
    </row>
    <row r="22" spans="2:10" ht="15.5" x14ac:dyDescent="0.35">
      <c r="B22" s="367" t="s">
        <v>141</v>
      </c>
      <c r="C22" s="367"/>
      <c r="D22" s="403" t="s">
        <v>161</v>
      </c>
      <c r="I22" s="404" t="s">
        <v>184</v>
      </c>
      <c r="J22" s="405"/>
    </row>
    <row r="24" spans="2:10" x14ac:dyDescent="0.35">
      <c r="B24" s="389" t="s">
        <v>33</v>
      </c>
      <c r="C24" s="393" t="s">
        <v>161</v>
      </c>
    </row>
    <row r="25" spans="2:10" x14ac:dyDescent="0.35">
      <c r="B25" s="389" t="s">
        <v>34</v>
      </c>
      <c r="C25" s="406" t="s">
        <v>181</v>
      </c>
    </row>
    <row r="26" spans="2:10" x14ac:dyDescent="0.35">
      <c r="B26" s="389" t="s">
        <v>35</v>
      </c>
      <c r="C26" s="393" t="s">
        <v>182</v>
      </c>
    </row>
    <row r="27" spans="2:10" x14ac:dyDescent="0.35">
      <c r="B27" s="389" t="s">
        <v>36</v>
      </c>
      <c r="C27" s="407">
        <v>0</v>
      </c>
    </row>
    <row r="29" spans="2:10" x14ac:dyDescent="0.35">
      <c r="B29" s="389" t="s">
        <v>186</v>
      </c>
      <c r="C29" s="395" t="s">
        <v>183</v>
      </c>
    </row>
    <row r="31" spans="2:10" ht="15" thickBot="1" x14ac:dyDescent="0.4"/>
    <row r="32" spans="2:10" ht="15" thickBot="1" x14ac:dyDescent="0.4">
      <c r="B32" s="408"/>
      <c r="C32" s="374" t="s">
        <v>37</v>
      </c>
      <c r="D32" s="375" t="s">
        <v>38</v>
      </c>
      <c r="E32" s="376" t="s">
        <v>4</v>
      </c>
      <c r="F32" s="370"/>
      <c r="G32" s="370"/>
      <c r="H32" s="370"/>
    </row>
    <row r="33" spans="2:10" ht="15" thickBot="1" x14ac:dyDescent="0.4">
      <c r="B33" s="380" t="s">
        <v>39</v>
      </c>
      <c r="C33" s="377" t="s">
        <v>40</v>
      </c>
      <c r="D33" s="378" t="s">
        <v>40</v>
      </c>
      <c r="E33" s="379" t="s">
        <v>40</v>
      </c>
      <c r="F33" s="373"/>
      <c r="G33" s="370"/>
      <c r="H33" s="370"/>
    </row>
    <row r="34" spans="2:10" x14ac:dyDescent="0.35">
      <c r="B34" s="409" t="s">
        <v>109</v>
      </c>
      <c r="C34" s="410">
        <v>0</v>
      </c>
      <c r="D34" s="410">
        <v>0</v>
      </c>
      <c r="E34" s="410">
        <v>0</v>
      </c>
      <c r="F34" s="370"/>
      <c r="G34" s="370"/>
      <c r="H34" s="370"/>
    </row>
    <row r="35" spans="2:10" x14ac:dyDescent="0.35">
      <c r="B35" s="411" t="s">
        <v>110</v>
      </c>
      <c r="C35" s="412">
        <v>0</v>
      </c>
      <c r="D35" s="412">
        <v>0</v>
      </c>
      <c r="E35" s="412">
        <v>0</v>
      </c>
      <c r="F35" s="370"/>
      <c r="G35" s="370"/>
      <c r="H35" s="370"/>
    </row>
    <row r="36" spans="2:10" x14ac:dyDescent="0.35">
      <c r="B36" s="411" t="s">
        <v>111</v>
      </c>
      <c r="C36" s="412">
        <v>0</v>
      </c>
      <c r="D36" s="412">
        <v>0</v>
      </c>
      <c r="E36" s="412">
        <v>0</v>
      </c>
      <c r="F36" s="370"/>
      <c r="G36" s="370"/>
      <c r="H36" s="370"/>
    </row>
    <row r="37" spans="2:10" x14ac:dyDescent="0.35">
      <c r="B37" s="411"/>
      <c r="C37" s="412"/>
      <c r="D37" s="412"/>
      <c r="E37" s="412"/>
      <c r="F37" s="370"/>
      <c r="G37" s="370"/>
      <c r="H37" s="370"/>
    </row>
    <row r="38" spans="2:10" x14ac:dyDescent="0.35">
      <c r="B38" s="411"/>
      <c r="C38" s="412"/>
      <c r="D38" s="412"/>
      <c r="E38" s="412"/>
      <c r="F38" s="370"/>
      <c r="G38" s="370"/>
      <c r="H38" s="370"/>
    </row>
    <row r="39" spans="2:10" x14ac:dyDescent="0.35">
      <c r="B39" s="411"/>
      <c r="C39" s="412"/>
      <c r="D39" s="412"/>
      <c r="E39" s="412"/>
      <c r="F39" s="370"/>
      <c r="G39" s="370"/>
      <c r="H39" s="370"/>
    </row>
    <row r="40" spans="2:10" x14ac:dyDescent="0.35">
      <c r="B40" s="411"/>
      <c r="C40" s="412"/>
      <c r="D40" s="412"/>
      <c r="E40" s="412"/>
      <c r="F40" s="373" t="s">
        <v>41</v>
      </c>
      <c r="G40" s="370"/>
      <c r="H40" s="370"/>
    </row>
    <row r="41" spans="2:10" x14ac:dyDescent="0.35">
      <c r="B41" s="368" t="s">
        <v>42</v>
      </c>
      <c r="C41" s="369">
        <f>SUM(C34:C40)</f>
        <v>0</v>
      </c>
      <c r="D41" s="369">
        <f>SUM(D34:D40)</f>
        <v>0</v>
      </c>
      <c r="E41" s="369">
        <f>SUM(E34:E40)</f>
        <v>0</v>
      </c>
      <c r="F41" s="369">
        <f>SUM(C41:E41)</f>
        <v>0</v>
      </c>
      <c r="G41" s="370"/>
      <c r="H41" s="370"/>
    </row>
    <row r="42" spans="2:10" x14ac:dyDescent="0.35">
      <c r="B42" s="370"/>
      <c r="C42" s="371"/>
      <c r="D42" s="371"/>
      <c r="E42" s="371"/>
      <c r="F42" s="371"/>
      <c r="G42" s="370"/>
      <c r="H42" s="370"/>
    </row>
    <row r="43" spans="2:10" x14ac:dyDescent="0.35">
      <c r="B43" s="368" t="s">
        <v>43</v>
      </c>
      <c r="C43" s="372" t="e">
        <f>C41/$F$41</f>
        <v>#DIV/0!</v>
      </c>
      <c r="D43" s="372" t="e">
        <f>D41/$F$41</f>
        <v>#DIV/0!</v>
      </c>
      <c r="E43" s="372" t="e">
        <f>E41/$F$41</f>
        <v>#DIV/0!</v>
      </c>
      <c r="F43" s="370"/>
      <c r="G43" s="370"/>
      <c r="H43" s="370"/>
    </row>
    <row r="44" spans="2:10" x14ac:dyDescent="0.35">
      <c r="B44" s="370"/>
      <c r="C44" s="370"/>
      <c r="D44" s="370"/>
      <c r="E44" s="370"/>
      <c r="F44" s="370"/>
      <c r="G44" s="370"/>
      <c r="H44" s="370"/>
      <c r="I44" s="370"/>
      <c r="J44" s="370"/>
    </row>
    <row r="46" spans="2:10" x14ac:dyDescent="0.35">
      <c r="B46" s="392" t="s">
        <v>55</v>
      </c>
    </row>
    <row r="47" spans="2:10" x14ac:dyDescent="0.35">
      <c r="B47" s="370" t="s">
        <v>183</v>
      </c>
      <c r="C47" s="370"/>
      <c r="D47" s="370"/>
      <c r="E47" s="370"/>
      <c r="F47" s="370"/>
      <c r="G47" s="370"/>
      <c r="H47" s="370"/>
      <c r="I47" s="370"/>
      <c r="J47" s="370"/>
    </row>
    <row r="48" spans="2:10" x14ac:dyDescent="0.35">
      <c r="B48" s="370"/>
      <c r="C48" s="370"/>
      <c r="D48" s="370"/>
      <c r="E48" s="370"/>
      <c r="F48" s="370"/>
      <c r="G48" s="370"/>
      <c r="H48" s="370"/>
      <c r="I48" s="370"/>
      <c r="J48" s="370"/>
    </row>
    <row r="49" spans="2:10" x14ac:dyDescent="0.35">
      <c r="B49" s="370"/>
      <c r="C49" s="370"/>
      <c r="D49" s="370"/>
      <c r="E49" s="370"/>
      <c r="F49" s="370"/>
      <c r="G49" s="370"/>
      <c r="H49" s="370"/>
      <c r="I49" s="370"/>
      <c r="J49" s="370"/>
    </row>
    <row r="50" spans="2:10" x14ac:dyDescent="0.35">
      <c r="B50" s="370"/>
      <c r="C50" s="370"/>
      <c r="D50" s="370"/>
      <c r="E50" s="370"/>
      <c r="F50" s="370"/>
      <c r="G50" s="370"/>
      <c r="H50" s="370"/>
      <c r="I50" s="370"/>
      <c r="J50" s="370"/>
    </row>
    <row r="51" spans="2:10" x14ac:dyDescent="0.35">
      <c r="B51" s="370"/>
      <c r="C51" s="370"/>
      <c r="D51" s="370"/>
      <c r="E51" s="370"/>
      <c r="F51" s="370"/>
      <c r="G51" s="370"/>
      <c r="H51" s="370"/>
      <c r="I51" s="370"/>
      <c r="J51" s="370"/>
    </row>
    <row r="52" spans="2:10" x14ac:dyDescent="0.35">
      <c r="B52" s="370"/>
      <c r="C52" s="370"/>
      <c r="D52" s="370"/>
      <c r="E52" s="370"/>
      <c r="F52" s="370"/>
      <c r="G52" s="370"/>
      <c r="H52" s="370"/>
      <c r="I52" s="370"/>
      <c r="J52" s="370"/>
    </row>
  </sheetData>
  <mergeCells count="1">
    <mergeCell ref="B3:F3"/>
  </mergeCells>
  <pageMargins left="0.45" right="0.2" top="0.5" bottom="0.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604993-D1C4-49C8-AC8F-99294E32D693}">
  <sheetPr>
    <tabColor theme="0" tint="-0.14999847407452621"/>
  </sheetPr>
  <dimension ref="B1:V52"/>
  <sheetViews>
    <sheetView showGridLines="0" tabSelected="1" topLeftCell="A12" zoomScaleNormal="100" workbookViewId="0">
      <selection activeCell="D29" sqref="D29"/>
    </sheetView>
  </sheetViews>
  <sheetFormatPr defaultColWidth="8.90625" defaultRowHeight="14.5" outlineLevelRow="1" x14ac:dyDescent="0.35"/>
  <cols>
    <col min="1" max="1" width="1.81640625" style="389" customWidth="1"/>
    <col min="2" max="2" width="21.453125" style="389" customWidth="1"/>
    <col min="3" max="3" width="22.453125" style="389" customWidth="1"/>
    <col min="4" max="4" width="12" style="389" customWidth="1"/>
    <col min="5" max="5" width="14.90625" style="389" bestFit="1" customWidth="1"/>
    <col min="6" max="6" width="19.54296875" style="389" customWidth="1"/>
    <col min="7" max="7" width="8" style="389" customWidth="1"/>
    <col min="8" max="8" width="10.54296875" style="389" customWidth="1"/>
    <col min="9" max="9" width="9.6328125" style="389" bestFit="1" customWidth="1"/>
    <col min="10" max="16384" width="8.90625" style="389"/>
  </cols>
  <sheetData>
    <row r="1" spans="2:22" x14ac:dyDescent="0.35">
      <c r="B1" s="247" t="s">
        <v>185</v>
      </c>
    </row>
    <row r="2" spans="2:22" outlineLevel="1" x14ac:dyDescent="0.35">
      <c r="B2" s="390" t="s">
        <v>102</v>
      </c>
      <c r="C2" s="247"/>
      <c r="V2" s="247"/>
    </row>
    <row r="3" spans="2:22" ht="90" customHeight="1" outlineLevel="1" x14ac:dyDescent="0.35">
      <c r="B3" s="444" t="s">
        <v>174</v>
      </c>
      <c r="C3" s="444"/>
      <c r="D3" s="444"/>
      <c r="E3" s="444"/>
      <c r="F3" s="444"/>
      <c r="V3" s="247"/>
    </row>
    <row r="4" spans="2:22" ht="5" customHeight="1" outlineLevel="1" x14ac:dyDescent="0.35">
      <c r="B4" s="391"/>
      <c r="C4" s="391"/>
      <c r="D4" s="391"/>
      <c r="V4" s="247"/>
    </row>
    <row r="5" spans="2:22" outlineLevel="1" x14ac:dyDescent="0.35">
      <c r="B5" s="392" t="s">
        <v>6</v>
      </c>
    </row>
    <row r="6" spans="2:22" outlineLevel="1" x14ac:dyDescent="0.35">
      <c r="B6" s="393" t="s">
        <v>138</v>
      </c>
      <c r="C6" s="393"/>
    </row>
    <row r="7" spans="2:22" outlineLevel="1" x14ac:dyDescent="0.35">
      <c r="B7" s="394" t="s">
        <v>18</v>
      </c>
      <c r="C7" s="394"/>
    </row>
    <row r="8" spans="2:22" x14ac:dyDescent="0.35">
      <c r="B8" s="395"/>
      <c r="C8" s="395"/>
    </row>
    <row r="9" spans="2:22" x14ac:dyDescent="0.35">
      <c r="B9" s="247" t="s">
        <v>193</v>
      </c>
    </row>
    <row r="11" spans="2:22" x14ac:dyDescent="0.35">
      <c r="B11" s="396" t="s">
        <v>47</v>
      </c>
      <c r="C11" s="396"/>
      <c r="D11" s="396"/>
      <c r="E11" s="396"/>
      <c r="F11" s="396"/>
      <c r="G11" s="396"/>
      <c r="H11" s="396"/>
      <c r="I11" s="396"/>
    </row>
    <row r="12" spans="2:22" x14ac:dyDescent="0.35">
      <c r="B12" s="247" t="str">
        <f>TRIM("ESTIMATE AS OF "&amp;TEXT(I22, "mm/dd/yy"))</f>
        <v>ESTIMATE AS OF MM/DD/YYYY</v>
      </c>
    </row>
    <row r="13" spans="2:22" x14ac:dyDescent="0.35">
      <c r="B13" s="389" t="s">
        <v>51</v>
      </c>
      <c r="C13" s="397">
        <f>C27</f>
        <v>0</v>
      </c>
    </row>
    <row r="14" spans="2:22" x14ac:dyDescent="0.35">
      <c r="C14" s="398"/>
    </row>
    <row r="15" spans="2:22" x14ac:dyDescent="0.35">
      <c r="C15" s="399" t="s">
        <v>41</v>
      </c>
      <c r="D15" s="399" t="s">
        <v>52</v>
      </c>
    </row>
    <row r="16" spans="2:22" x14ac:dyDescent="0.35">
      <c r="B16" s="389" t="s">
        <v>48</v>
      </c>
      <c r="C16" s="400">
        <f>C41</f>
        <v>0</v>
      </c>
      <c r="D16" s="401" t="e">
        <f>C16/$C$13</f>
        <v>#DIV/0!</v>
      </c>
    </row>
    <row r="17" spans="2:10" x14ac:dyDescent="0.35">
      <c r="B17" s="389" t="s">
        <v>49</v>
      </c>
      <c r="C17" s="400">
        <f>D41</f>
        <v>0</v>
      </c>
      <c r="D17" s="401" t="e">
        <f>C17/$C$13</f>
        <v>#DIV/0!</v>
      </c>
    </row>
    <row r="18" spans="2:10" x14ac:dyDescent="0.35">
      <c r="B18" s="389" t="s">
        <v>50</v>
      </c>
      <c r="C18" s="400">
        <f>E41</f>
        <v>0</v>
      </c>
      <c r="D18" s="401" t="e">
        <f>C18/$C$13</f>
        <v>#DIV/0!</v>
      </c>
    </row>
    <row r="20" spans="2:10" x14ac:dyDescent="0.35">
      <c r="B20" s="396" t="s">
        <v>173</v>
      </c>
      <c r="C20" s="396"/>
      <c r="D20" s="396"/>
      <c r="E20" s="396"/>
      <c r="F20" s="396"/>
      <c r="G20" s="396"/>
      <c r="H20" s="396"/>
      <c r="I20" s="396"/>
    </row>
    <row r="21" spans="2:10" s="395" customFormat="1" x14ac:dyDescent="0.35">
      <c r="B21" s="402"/>
      <c r="C21" s="402"/>
      <c r="D21" s="402"/>
      <c r="E21" s="402"/>
      <c r="F21" s="402"/>
      <c r="G21" s="402"/>
      <c r="H21" s="402"/>
      <c r="I21" s="402"/>
    </row>
    <row r="22" spans="2:10" ht="15.5" x14ac:dyDescent="0.35">
      <c r="B22" s="367" t="s">
        <v>141</v>
      </c>
      <c r="C22" s="367"/>
      <c r="D22" s="403" t="s">
        <v>161</v>
      </c>
      <c r="I22" s="404" t="s">
        <v>184</v>
      </c>
      <c r="J22" s="405"/>
    </row>
    <row r="24" spans="2:10" x14ac:dyDescent="0.35">
      <c r="B24" s="389" t="s">
        <v>33</v>
      </c>
      <c r="C24" s="393" t="s">
        <v>161</v>
      </c>
    </row>
    <row r="25" spans="2:10" x14ac:dyDescent="0.35">
      <c r="B25" s="389" t="s">
        <v>34</v>
      </c>
      <c r="C25" s="406" t="s">
        <v>181</v>
      </c>
    </row>
    <row r="26" spans="2:10" x14ac:dyDescent="0.35">
      <c r="B26" s="389" t="s">
        <v>35</v>
      </c>
      <c r="C26" s="393" t="s">
        <v>182</v>
      </c>
    </row>
    <row r="27" spans="2:10" x14ac:dyDescent="0.35">
      <c r="B27" s="389" t="s">
        <v>36</v>
      </c>
      <c r="C27" s="407">
        <v>0</v>
      </c>
    </row>
    <row r="29" spans="2:10" x14ac:dyDescent="0.35">
      <c r="B29" s="389" t="s">
        <v>186</v>
      </c>
      <c r="C29" s="395" t="s">
        <v>183</v>
      </c>
    </row>
    <row r="31" spans="2:10" ht="15" thickBot="1" x14ac:dyDescent="0.4"/>
    <row r="32" spans="2:10" ht="15" thickBot="1" x14ac:dyDescent="0.4">
      <c r="B32" s="408"/>
      <c r="C32" s="374" t="s">
        <v>37</v>
      </c>
      <c r="D32" s="375" t="s">
        <v>38</v>
      </c>
      <c r="E32" s="376" t="s">
        <v>4</v>
      </c>
      <c r="F32" s="370"/>
      <c r="G32" s="370"/>
      <c r="H32" s="370"/>
    </row>
    <row r="33" spans="2:10" ht="15" thickBot="1" x14ac:dyDescent="0.4">
      <c r="B33" s="380" t="s">
        <v>39</v>
      </c>
      <c r="C33" s="377" t="s">
        <v>40</v>
      </c>
      <c r="D33" s="378" t="s">
        <v>40</v>
      </c>
      <c r="E33" s="379" t="s">
        <v>40</v>
      </c>
      <c r="F33" s="373"/>
      <c r="G33" s="370"/>
      <c r="H33" s="370"/>
    </row>
    <row r="34" spans="2:10" x14ac:dyDescent="0.35">
      <c r="B34" s="409" t="s">
        <v>109</v>
      </c>
      <c r="C34" s="410">
        <v>0</v>
      </c>
      <c r="D34" s="410">
        <v>0</v>
      </c>
      <c r="E34" s="410">
        <v>0</v>
      </c>
      <c r="F34" s="370"/>
      <c r="G34" s="370"/>
      <c r="H34" s="370"/>
    </row>
    <row r="35" spans="2:10" x14ac:dyDescent="0.35">
      <c r="B35" s="411" t="s">
        <v>110</v>
      </c>
      <c r="C35" s="412">
        <v>0</v>
      </c>
      <c r="D35" s="412">
        <v>0</v>
      </c>
      <c r="E35" s="412">
        <v>0</v>
      </c>
      <c r="F35" s="370"/>
      <c r="G35" s="370"/>
      <c r="H35" s="370"/>
    </row>
    <row r="36" spans="2:10" x14ac:dyDescent="0.35">
      <c r="B36" s="411" t="s">
        <v>111</v>
      </c>
      <c r="C36" s="412">
        <v>0</v>
      </c>
      <c r="D36" s="412">
        <v>0</v>
      </c>
      <c r="E36" s="412">
        <v>0</v>
      </c>
      <c r="F36" s="370"/>
      <c r="G36" s="370"/>
      <c r="H36" s="370"/>
    </row>
    <row r="37" spans="2:10" x14ac:dyDescent="0.35">
      <c r="B37" s="411"/>
      <c r="C37" s="412"/>
      <c r="D37" s="412"/>
      <c r="E37" s="412"/>
      <c r="F37" s="370"/>
      <c r="G37" s="370"/>
      <c r="H37" s="370"/>
    </row>
    <row r="38" spans="2:10" x14ac:dyDescent="0.35">
      <c r="B38" s="411"/>
      <c r="C38" s="412"/>
      <c r="D38" s="412"/>
      <c r="E38" s="412"/>
      <c r="F38" s="370"/>
      <c r="G38" s="370"/>
      <c r="H38" s="370"/>
    </row>
    <row r="39" spans="2:10" x14ac:dyDescent="0.35">
      <c r="B39" s="411"/>
      <c r="C39" s="412"/>
      <c r="D39" s="412"/>
      <c r="E39" s="412"/>
      <c r="F39" s="370"/>
      <c r="G39" s="370"/>
      <c r="H39" s="370"/>
    </row>
    <row r="40" spans="2:10" x14ac:dyDescent="0.35">
      <c r="B40" s="411"/>
      <c r="C40" s="412"/>
      <c r="D40" s="412"/>
      <c r="E40" s="412"/>
      <c r="F40" s="373" t="s">
        <v>41</v>
      </c>
      <c r="G40" s="370"/>
      <c r="H40" s="370"/>
    </row>
    <row r="41" spans="2:10" x14ac:dyDescent="0.35">
      <c r="B41" s="368" t="s">
        <v>42</v>
      </c>
      <c r="C41" s="369">
        <f>SUM(C34:C40)</f>
        <v>0</v>
      </c>
      <c r="D41" s="369">
        <f>SUM(D34:D40)</f>
        <v>0</v>
      </c>
      <c r="E41" s="369">
        <f>SUM(E34:E40)</f>
        <v>0</v>
      </c>
      <c r="F41" s="369">
        <f>SUM(C41:E41)</f>
        <v>0</v>
      </c>
      <c r="G41" s="370"/>
      <c r="H41" s="370"/>
    </row>
    <row r="42" spans="2:10" x14ac:dyDescent="0.35">
      <c r="B42" s="370"/>
      <c r="C42" s="371"/>
      <c r="D42" s="371"/>
      <c r="E42" s="371"/>
      <c r="F42" s="371"/>
      <c r="G42" s="370"/>
      <c r="H42" s="370"/>
    </row>
    <row r="43" spans="2:10" x14ac:dyDescent="0.35">
      <c r="B43" s="368" t="s">
        <v>43</v>
      </c>
      <c r="C43" s="372" t="e">
        <f>C41/$F$41</f>
        <v>#DIV/0!</v>
      </c>
      <c r="D43" s="372" t="e">
        <f>D41/$F$41</f>
        <v>#DIV/0!</v>
      </c>
      <c r="E43" s="372" t="e">
        <f>E41/$F$41</f>
        <v>#DIV/0!</v>
      </c>
      <c r="F43" s="370"/>
      <c r="G43" s="370"/>
      <c r="H43" s="370"/>
    </row>
    <row r="44" spans="2:10" x14ac:dyDescent="0.35">
      <c r="B44" s="370"/>
      <c r="C44" s="370"/>
      <c r="D44" s="370"/>
      <c r="E44" s="370"/>
      <c r="F44" s="370"/>
      <c r="G44" s="370"/>
      <c r="H44" s="370"/>
      <c r="I44" s="370"/>
      <c r="J44" s="370"/>
    </row>
    <row r="46" spans="2:10" x14ac:dyDescent="0.35">
      <c r="B46" s="392" t="s">
        <v>55</v>
      </c>
    </row>
    <row r="47" spans="2:10" x14ac:dyDescent="0.35">
      <c r="B47" s="370" t="s">
        <v>183</v>
      </c>
      <c r="C47" s="370"/>
      <c r="D47" s="370"/>
      <c r="E47" s="370"/>
      <c r="F47" s="370"/>
      <c r="G47" s="370"/>
      <c r="H47" s="370"/>
      <c r="I47" s="370"/>
      <c r="J47" s="370"/>
    </row>
    <row r="48" spans="2:10" x14ac:dyDescent="0.35">
      <c r="B48" s="370"/>
      <c r="C48" s="370"/>
      <c r="D48" s="370"/>
      <c r="E48" s="370"/>
      <c r="F48" s="370"/>
      <c r="G48" s="370"/>
      <c r="H48" s="370"/>
      <c r="I48" s="370"/>
      <c r="J48" s="370"/>
    </row>
    <row r="49" spans="2:10" x14ac:dyDescent="0.35">
      <c r="B49" s="370"/>
      <c r="C49" s="370"/>
      <c r="D49" s="370"/>
      <c r="E49" s="370"/>
      <c r="F49" s="370"/>
      <c r="G49" s="370"/>
      <c r="H49" s="370"/>
      <c r="I49" s="370"/>
      <c r="J49" s="370"/>
    </row>
    <row r="50" spans="2:10" x14ac:dyDescent="0.35">
      <c r="B50" s="370"/>
      <c r="C50" s="370"/>
      <c r="D50" s="370"/>
      <c r="E50" s="370"/>
      <c r="F50" s="370"/>
      <c r="G50" s="370"/>
      <c r="H50" s="370"/>
      <c r="I50" s="370"/>
      <c r="J50" s="370"/>
    </row>
    <row r="51" spans="2:10" x14ac:dyDescent="0.35">
      <c r="B51" s="370"/>
      <c r="C51" s="370"/>
      <c r="D51" s="370"/>
      <c r="E51" s="370"/>
      <c r="F51" s="370"/>
      <c r="G51" s="370"/>
      <c r="H51" s="370"/>
      <c r="I51" s="370"/>
      <c r="J51" s="370"/>
    </row>
    <row r="52" spans="2:10" x14ac:dyDescent="0.35">
      <c r="B52" s="370"/>
      <c r="C52" s="370"/>
      <c r="D52" s="370"/>
      <c r="E52" s="370"/>
      <c r="F52" s="370"/>
      <c r="G52" s="370"/>
      <c r="H52" s="370"/>
      <c r="I52" s="370"/>
      <c r="J52" s="370"/>
    </row>
  </sheetData>
  <mergeCells count="1">
    <mergeCell ref="B3:F3"/>
  </mergeCells>
  <pageMargins left="0.45" right="0.2" top="0.5" bottom="0.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1BE4F5-B821-4531-B577-CE5292E0B765}">
  <sheetPr>
    <tabColor theme="9" tint="-0.499984740745262"/>
  </sheetPr>
  <dimension ref="A1"/>
  <sheetViews>
    <sheetView showGridLines="0" zoomScaleNormal="100" workbookViewId="0">
      <selection activeCell="H40" sqref="H40"/>
    </sheetView>
  </sheetViews>
  <sheetFormatPr defaultRowHeight="14.5" x14ac:dyDescent="0.35"/>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A1646F-E859-408A-A58D-18A0DE7367D5}">
  <dimension ref="B2:D21"/>
  <sheetViews>
    <sheetView showGridLines="0" zoomScaleNormal="100" workbookViewId="0">
      <selection activeCell="D3" sqref="B3:D3"/>
    </sheetView>
  </sheetViews>
  <sheetFormatPr defaultRowHeight="14.5" x14ac:dyDescent="0.35"/>
  <cols>
    <col min="1" max="1" width="1.81640625" customWidth="1"/>
    <col min="2" max="3" width="17.6328125" bestFit="1" customWidth="1"/>
    <col min="4" max="4" width="18.81640625" bestFit="1" customWidth="1"/>
  </cols>
  <sheetData>
    <row r="2" spans="2:4" x14ac:dyDescent="0.35">
      <c r="B2" s="35" t="s">
        <v>2</v>
      </c>
      <c r="C2" s="35" t="s">
        <v>45</v>
      </c>
      <c r="D2" s="35" t="s">
        <v>46</v>
      </c>
    </row>
    <row r="3" spans="2:4" x14ac:dyDescent="0.35">
      <c r="B3" s="388" t="s">
        <v>159</v>
      </c>
      <c r="C3" s="388" t="s">
        <v>135</v>
      </c>
      <c r="D3" s="388" t="s">
        <v>180</v>
      </c>
    </row>
    <row r="4" spans="2:4" x14ac:dyDescent="0.35">
      <c r="B4" s="89" t="s">
        <v>159</v>
      </c>
      <c r="C4" s="89" t="s">
        <v>136</v>
      </c>
      <c r="D4" s="89" t="s">
        <v>161</v>
      </c>
    </row>
    <row r="5" spans="2:4" x14ac:dyDescent="0.35">
      <c r="B5" s="89" t="s">
        <v>160</v>
      </c>
      <c r="C5" s="89" t="s">
        <v>164</v>
      </c>
      <c r="D5" s="89" t="s">
        <v>162</v>
      </c>
    </row>
    <row r="6" spans="2:4" x14ac:dyDescent="0.35">
      <c r="B6" s="89" t="s">
        <v>160</v>
      </c>
      <c r="C6" s="89" t="s">
        <v>164</v>
      </c>
      <c r="D6" s="89" t="s">
        <v>163</v>
      </c>
    </row>
    <row r="7" spans="2:4" x14ac:dyDescent="0.35">
      <c r="B7" s="302" t="s">
        <v>115</v>
      </c>
      <c r="C7" s="88"/>
      <c r="D7" s="88"/>
    </row>
    <row r="8" spans="2:4" x14ac:dyDescent="0.35">
      <c r="B8" s="302" t="s">
        <v>115</v>
      </c>
      <c r="C8" s="88"/>
      <c r="D8" s="88"/>
    </row>
    <row r="9" spans="2:4" x14ac:dyDescent="0.35">
      <c r="B9" s="302" t="s">
        <v>115</v>
      </c>
      <c r="C9" s="189"/>
      <c r="D9" s="189"/>
    </row>
    <row r="10" spans="2:4" x14ac:dyDescent="0.35">
      <c r="B10" s="302" t="s">
        <v>115</v>
      </c>
      <c r="C10" s="189"/>
      <c r="D10" s="189"/>
    </row>
    <row r="11" spans="2:4" x14ac:dyDescent="0.35">
      <c r="B11" s="302" t="s">
        <v>115</v>
      </c>
      <c r="C11" s="189"/>
      <c r="D11" s="189"/>
    </row>
    <row r="12" spans="2:4" x14ac:dyDescent="0.35">
      <c r="B12" s="302" t="s">
        <v>115</v>
      </c>
      <c r="C12" s="189"/>
      <c r="D12" s="189"/>
    </row>
    <row r="13" spans="2:4" x14ac:dyDescent="0.35">
      <c r="B13" s="302" t="s">
        <v>115</v>
      </c>
      <c r="C13" s="189"/>
      <c r="D13" s="189"/>
    </row>
    <row r="14" spans="2:4" x14ac:dyDescent="0.35">
      <c r="B14" s="302" t="s">
        <v>115</v>
      </c>
      <c r="C14" s="189"/>
      <c r="D14" s="189"/>
    </row>
    <row r="15" spans="2:4" x14ac:dyDescent="0.35">
      <c r="B15" s="302" t="s">
        <v>115</v>
      </c>
      <c r="C15" s="189"/>
      <c r="D15" s="189"/>
    </row>
    <row r="16" spans="2:4" x14ac:dyDescent="0.35">
      <c r="B16" s="302" t="s">
        <v>115</v>
      </c>
      <c r="C16" s="189"/>
      <c r="D16" s="189"/>
    </row>
    <row r="17" spans="2:4" x14ac:dyDescent="0.35">
      <c r="B17" s="302" t="s">
        <v>115</v>
      </c>
      <c r="C17" s="189"/>
      <c r="D17" s="189"/>
    </row>
    <row r="18" spans="2:4" x14ac:dyDescent="0.35">
      <c r="B18" s="302" t="s">
        <v>115</v>
      </c>
      <c r="C18" s="189"/>
      <c r="D18" s="189"/>
    </row>
    <row r="19" spans="2:4" x14ac:dyDescent="0.35">
      <c r="B19" s="302" t="s">
        <v>115</v>
      </c>
      <c r="C19" s="189"/>
      <c r="D19" s="189"/>
    </row>
    <row r="20" spans="2:4" x14ac:dyDescent="0.35">
      <c r="B20" s="302" t="s">
        <v>115</v>
      </c>
      <c r="C20" s="189"/>
      <c r="D20" s="189"/>
    </row>
    <row r="21" spans="2:4" x14ac:dyDescent="0.35">
      <c r="B21" s="302"/>
      <c r="C21" s="189"/>
      <c r="D21" s="189"/>
    </row>
  </sheetData>
  <phoneticPr fontId="6" type="noConversion"/>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880FD66AF353B4583D55D3BC1CEF536" ma:contentTypeVersion="8" ma:contentTypeDescription="Create a new document." ma:contentTypeScope="" ma:versionID="85ab7dd209652a3fe569750f9e40ac07">
  <xsd:schema xmlns:xsd="http://www.w3.org/2001/XMLSchema" xmlns:xs="http://www.w3.org/2001/XMLSchema" xmlns:p="http://schemas.microsoft.com/office/2006/metadata/properties" xmlns:ns2="108af7c9-995b-4ebb-9353-b37e2b86288f" targetNamespace="http://schemas.microsoft.com/office/2006/metadata/properties" ma:root="true" ma:fieldsID="1dc1e3353e3d4e3314be3d836bfb76d9" ns2:_="">
    <xsd:import namespace="108af7c9-995b-4ebb-9353-b37e2b86288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08af7c9-995b-4ebb-9353-b37e2b86288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D60B90A-FCDC-4E05-9C00-8408BA070F07}">
  <ds:schemaRefs>
    <ds:schemaRef ds:uri="http://www.w3.org/XML/1998/namespace"/>
    <ds:schemaRef ds:uri="http://schemas.microsoft.com/office/infopath/2007/PartnerControls"/>
    <ds:schemaRef ds:uri="http://purl.org/dc/dcmitype/"/>
    <ds:schemaRef ds:uri="http://schemas.microsoft.com/office/2006/metadata/properties"/>
    <ds:schemaRef ds:uri="http://purl.org/dc/elements/1.1/"/>
    <ds:schemaRef ds:uri="http://schemas.microsoft.com/office/2006/documentManagement/types"/>
    <ds:schemaRef ds:uri="cb56d766-ff1e-4259-b6dc-ef5737eed16e"/>
    <ds:schemaRef ds:uri="http://schemas.openxmlformats.org/package/2006/metadata/core-properties"/>
    <ds:schemaRef ds:uri="7443053d-2fef-45f2-b252-b286431b4b23"/>
    <ds:schemaRef ds:uri="http://purl.org/dc/terms/"/>
  </ds:schemaRefs>
</ds:datastoreItem>
</file>

<file path=customXml/itemProps2.xml><?xml version="1.0" encoding="utf-8"?>
<ds:datastoreItem xmlns:ds="http://schemas.openxmlformats.org/officeDocument/2006/customXml" ds:itemID="{15799CB7-2C0B-4D65-A1C0-4F4176CD524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08af7c9-995b-4ebb-9353-b37e2b86288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17E58A4-EFF6-40D5-A0AD-A0A542E3EF25}">
  <ds:schemaRefs>
    <ds:schemaRef ds:uri="http://schemas.microsoft.com/sharepoint/v3/contenttype/forms"/>
  </ds:schemaRefs>
</ds:datastoreItem>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21</vt:i4>
      </vt:variant>
    </vt:vector>
  </HeadingPairs>
  <TitlesOfParts>
    <vt:vector size="21" baseType="lpstr">
      <vt:lpstr>Instructions</vt:lpstr>
      <vt:lpstr>Budget &gt;&gt;</vt:lpstr>
      <vt:lpstr>Profit &amp; Loss Statement</vt:lpstr>
      <vt:lpstr>Non-Core Business Profit &amp; Loss</vt:lpstr>
      <vt:lpstr>KPIs &gt;&gt;</vt:lpstr>
      <vt:lpstr>Product Mix Insights</vt:lpstr>
      <vt:lpstr>Unit Economic Insights</vt:lpstr>
      <vt:lpstr>Product Revenue &gt;&gt;</vt:lpstr>
      <vt:lpstr>Revenue - P&amp;L Input</vt:lpstr>
      <vt:lpstr>Pricing</vt:lpstr>
      <vt:lpstr>Production Forecast</vt:lpstr>
      <vt:lpstr>Direct Costs &gt;&gt;</vt:lpstr>
      <vt:lpstr>Direct Costs - P&amp;L Input</vt:lpstr>
      <vt:lpstr>Cost Changes</vt:lpstr>
      <vt:lpstr>Cost Profiles &gt;</vt:lpstr>
      <vt:lpstr>Product A (Example)</vt:lpstr>
      <vt:lpstr>Product B</vt:lpstr>
      <vt:lpstr>Product C</vt:lpstr>
      <vt:lpstr>Product D</vt:lpstr>
      <vt:lpstr>Data &gt;&gt;</vt:lpstr>
      <vt:lpstr>MASTER Product Listing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Mekin, Jake</dc:creator>
  <cp:lastModifiedBy>Noubissi, Biani</cp:lastModifiedBy>
  <dcterms:created xsi:type="dcterms:W3CDTF">2022-08-02T17:52:57Z</dcterms:created>
  <dcterms:modified xsi:type="dcterms:W3CDTF">2023-01-30T18:00:54Z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0x0101004880FD66AF353B4583D55D3BC1CEF536</vt:lpwstr>
  </property>
  <property fmtid="{D5CDD505-2E9C-101B-9397-08002B2CF9AE}" pid="3" name="MediaServiceImageTags">
    <vt:lpwstr/>
  </property>
</Properties>
</file>